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BIEU TINH NHU CAU HO TRO" sheetId="4" r:id="rId1"/>
  </sheets>
  <definedNames>
    <definedName name="_xlnm.Print_Titles" localSheetId="0">'BIEU TINH NHU CAU HO TRO'!$3:$5</definedName>
  </definedNames>
  <calcPr calcId="144525"/>
</workbook>
</file>

<file path=xl/calcChain.xml><?xml version="1.0" encoding="utf-8"?>
<calcChain xmlns="http://schemas.openxmlformats.org/spreadsheetml/2006/main">
  <c r="L32" i="4" l="1"/>
  <c r="K54" i="4" l="1"/>
  <c r="K53" i="4"/>
  <c r="K52" i="4"/>
  <c r="K51" i="4"/>
  <c r="G54" i="4"/>
  <c r="G53" i="4"/>
  <c r="G52" i="4"/>
  <c r="G51" i="4"/>
  <c r="K68" i="4" l="1"/>
  <c r="H67" i="4"/>
  <c r="G68" i="4"/>
  <c r="D67" i="4"/>
  <c r="C68" i="4"/>
  <c r="L67" i="4"/>
  <c r="N66" i="4"/>
  <c r="K66" i="4"/>
  <c r="G66" i="4"/>
  <c r="J66" i="4" s="1"/>
  <c r="C66" i="4"/>
  <c r="F66" i="4" s="1"/>
  <c r="K65" i="4"/>
  <c r="N65" i="4" s="1"/>
  <c r="G65" i="4"/>
  <c r="J65" i="4" s="1"/>
  <c r="C65" i="4"/>
  <c r="F65" i="4" s="1"/>
  <c r="K64" i="4"/>
  <c r="N64" i="4" s="1"/>
  <c r="J64" i="4"/>
  <c r="G64" i="4"/>
  <c r="C64" i="4"/>
  <c r="F64" i="4" s="1"/>
  <c r="K63" i="4"/>
  <c r="N63" i="4" s="1"/>
  <c r="J63" i="4"/>
  <c r="J62" i="4" s="1"/>
  <c r="G63" i="4"/>
  <c r="C63" i="4"/>
  <c r="F63" i="4" s="1"/>
  <c r="L62" i="4"/>
  <c r="L61" i="4" s="1"/>
  <c r="H62" i="4"/>
  <c r="H61" i="4" s="1"/>
  <c r="D62" i="4"/>
  <c r="D61" i="4" s="1"/>
  <c r="K60" i="4"/>
  <c r="N60" i="4" s="1"/>
  <c r="G60" i="4"/>
  <c r="J60" i="4" s="1"/>
  <c r="C60" i="4"/>
  <c r="F60" i="4" s="1"/>
  <c r="K59" i="4"/>
  <c r="N59" i="4" s="1"/>
  <c r="G59" i="4"/>
  <c r="J59" i="4" s="1"/>
  <c r="C59" i="4"/>
  <c r="F59" i="4" s="1"/>
  <c r="N58" i="4"/>
  <c r="K58" i="4"/>
  <c r="G58" i="4"/>
  <c r="J58" i="4" s="1"/>
  <c r="C58" i="4"/>
  <c r="F58" i="4" s="1"/>
  <c r="K57" i="4"/>
  <c r="N57" i="4" s="1"/>
  <c r="G57" i="4"/>
  <c r="J57" i="4" s="1"/>
  <c r="F57" i="4"/>
  <c r="C57" i="4"/>
  <c r="L56" i="4"/>
  <c r="L55" i="4" s="1"/>
  <c r="H56" i="4"/>
  <c r="H55" i="4" s="1"/>
  <c r="D56" i="4"/>
  <c r="D55" i="4" s="1"/>
  <c r="N54" i="4"/>
  <c r="J54" i="4"/>
  <c r="C54" i="4"/>
  <c r="F54" i="4" s="1"/>
  <c r="N53" i="4"/>
  <c r="J53" i="4"/>
  <c r="C53" i="4"/>
  <c r="F53" i="4" s="1"/>
  <c r="N52" i="4"/>
  <c r="J52" i="4"/>
  <c r="C52" i="4"/>
  <c r="F52" i="4" s="1"/>
  <c r="N51" i="4"/>
  <c r="J51" i="4"/>
  <c r="C51" i="4"/>
  <c r="F51" i="4" s="1"/>
  <c r="L50" i="4"/>
  <c r="L49" i="4" s="1"/>
  <c r="H50" i="4"/>
  <c r="H49" i="4" s="1"/>
  <c r="D50" i="4"/>
  <c r="D49" i="4" s="1"/>
  <c r="K48" i="4"/>
  <c r="N48" i="4" s="1"/>
  <c r="J48" i="4"/>
  <c r="G48" i="4"/>
  <c r="C48" i="4"/>
  <c r="F48" i="4" s="1"/>
  <c r="K47" i="4"/>
  <c r="N47" i="4" s="1"/>
  <c r="G47" i="4"/>
  <c r="J47" i="4" s="1"/>
  <c r="F47" i="4"/>
  <c r="C47" i="4"/>
  <c r="K46" i="4"/>
  <c r="N46" i="4" s="1"/>
  <c r="G46" i="4"/>
  <c r="J46" i="4" s="1"/>
  <c r="C46" i="4"/>
  <c r="F46" i="4" s="1"/>
  <c r="K45" i="4"/>
  <c r="N45" i="4" s="1"/>
  <c r="J45" i="4"/>
  <c r="G45" i="4"/>
  <c r="C45" i="4"/>
  <c r="F45" i="4" s="1"/>
  <c r="L44" i="4"/>
  <c r="L43" i="4" s="1"/>
  <c r="H44" i="4"/>
  <c r="H43" i="4" s="1"/>
  <c r="D44" i="4"/>
  <c r="D43" i="4" s="1"/>
  <c r="K42" i="4"/>
  <c r="N42" i="4" s="1"/>
  <c r="G42" i="4"/>
  <c r="J42" i="4" s="1"/>
  <c r="C42" i="4"/>
  <c r="F42" i="4" s="1"/>
  <c r="K41" i="4"/>
  <c r="N41" i="4" s="1"/>
  <c r="J41" i="4"/>
  <c r="G41" i="4"/>
  <c r="C41" i="4"/>
  <c r="F41" i="4" s="1"/>
  <c r="K40" i="4"/>
  <c r="N40" i="4" s="1"/>
  <c r="J40" i="4"/>
  <c r="G40" i="4"/>
  <c r="C40" i="4"/>
  <c r="F40" i="4" s="1"/>
  <c r="N39" i="4"/>
  <c r="K39" i="4"/>
  <c r="G39" i="4"/>
  <c r="J39" i="4" s="1"/>
  <c r="C39" i="4"/>
  <c r="F39" i="4" s="1"/>
  <c r="L38" i="4"/>
  <c r="L37" i="4" s="1"/>
  <c r="H38" i="4"/>
  <c r="H37" i="4" s="1"/>
  <c r="D38" i="4"/>
  <c r="D37" i="4" s="1"/>
  <c r="K36" i="4"/>
  <c r="N36" i="4" s="1"/>
  <c r="J36" i="4"/>
  <c r="G36" i="4"/>
  <c r="C36" i="4"/>
  <c r="F36" i="4" s="1"/>
  <c r="N35" i="4"/>
  <c r="K35" i="4"/>
  <c r="G35" i="4"/>
  <c r="J35" i="4" s="1"/>
  <c r="C35" i="4"/>
  <c r="F35" i="4" s="1"/>
  <c r="K34" i="4"/>
  <c r="N34" i="4" s="1"/>
  <c r="G34" i="4"/>
  <c r="J34" i="4" s="1"/>
  <c r="F34" i="4"/>
  <c r="C34" i="4"/>
  <c r="K33" i="4"/>
  <c r="N33" i="4" s="1"/>
  <c r="G33" i="4"/>
  <c r="J33" i="4" s="1"/>
  <c r="C33" i="4"/>
  <c r="F33" i="4" s="1"/>
  <c r="L31" i="4"/>
  <c r="H32" i="4"/>
  <c r="H31" i="4" s="1"/>
  <c r="D32" i="4"/>
  <c r="D31" i="4" s="1"/>
  <c r="K30" i="4"/>
  <c r="N30" i="4" s="1"/>
  <c r="G30" i="4"/>
  <c r="J30" i="4" s="1"/>
  <c r="F30" i="4"/>
  <c r="C30" i="4"/>
  <c r="K29" i="4"/>
  <c r="N29" i="4" s="1"/>
  <c r="G29" i="4"/>
  <c r="J29" i="4" s="1"/>
  <c r="C29" i="4"/>
  <c r="F29" i="4" s="1"/>
  <c r="K28" i="4"/>
  <c r="N28" i="4" s="1"/>
  <c r="G28" i="4"/>
  <c r="J28" i="4" s="1"/>
  <c r="C28" i="4"/>
  <c r="F28" i="4" s="1"/>
  <c r="N27" i="4"/>
  <c r="K27" i="4"/>
  <c r="G27" i="4"/>
  <c r="J27" i="4" s="1"/>
  <c r="C27" i="4"/>
  <c r="F27" i="4" s="1"/>
  <c r="L26" i="4"/>
  <c r="H26" i="4"/>
  <c r="H25" i="4" s="1"/>
  <c r="D26" i="4"/>
  <c r="D25" i="4" s="1"/>
  <c r="L25" i="4"/>
  <c r="K24" i="4"/>
  <c r="N24" i="4" s="1"/>
  <c r="J24" i="4"/>
  <c r="G24" i="4"/>
  <c r="C24" i="4"/>
  <c r="F24" i="4" s="1"/>
  <c r="K23" i="4"/>
  <c r="N23" i="4" s="1"/>
  <c r="G23" i="4"/>
  <c r="J23" i="4" s="1"/>
  <c r="C23" i="4"/>
  <c r="F23" i="4" s="1"/>
  <c r="N22" i="4"/>
  <c r="K22" i="4"/>
  <c r="G22" i="4"/>
  <c r="J22" i="4" s="1"/>
  <c r="C22" i="4"/>
  <c r="F22" i="4" s="1"/>
  <c r="K21" i="4"/>
  <c r="N21" i="4" s="1"/>
  <c r="J21" i="4"/>
  <c r="G21" i="4"/>
  <c r="C21" i="4"/>
  <c r="F21" i="4" s="1"/>
  <c r="L20" i="4"/>
  <c r="L19" i="4" s="1"/>
  <c r="H20" i="4"/>
  <c r="H19" i="4" s="1"/>
  <c r="D20" i="4"/>
  <c r="D19" i="4" s="1"/>
  <c r="K18" i="4"/>
  <c r="N18" i="4" s="1"/>
  <c r="G18" i="4"/>
  <c r="J18" i="4" s="1"/>
  <c r="C18" i="4"/>
  <c r="F18" i="4" s="1"/>
  <c r="K17" i="4"/>
  <c r="N17" i="4" s="1"/>
  <c r="J17" i="4"/>
  <c r="G17" i="4"/>
  <c r="C17" i="4"/>
  <c r="F17" i="4" s="1"/>
  <c r="K16" i="4"/>
  <c r="N16" i="4" s="1"/>
  <c r="J16" i="4"/>
  <c r="G16" i="4"/>
  <c r="C16" i="4"/>
  <c r="F16" i="4" s="1"/>
  <c r="K15" i="4"/>
  <c r="N15" i="4" s="1"/>
  <c r="G15" i="4"/>
  <c r="J15" i="4" s="1"/>
  <c r="C15" i="4"/>
  <c r="F15" i="4" s="1"/>
  <c r="L14" i="4"/>
  <c r="L13" i="4" s="1"/>
  <c r="H14" i="4"/>
  <c r="H13" i="4" s="1"/>
  <c r="D14" i="4"/>
  <c r="D13" i="4" s="1"/>
  <c r="K12" i="4"/>
  <c r="N12" i="4" s="1"/>
  <c r="G12" i="4"/>
  <c r="J12" i="4" s="1"/>
  <c r="C12" i="4"/>
  <c r="F12" i="4" s="1"/>
  <c r="K11" i="4"/>
  <c r="N11" i="4" s="1"/>
  <c r="G11" i="4"/>
  <c r="J11" i="4" s="1"/>
  <c r="F11" i="4"/>
  <c r="C11" i="4"/>
  <c r="K10" i="4"/>
  <c r="N10" i="4" s="1"/>
  <c r="G10" i="4"/>
  <c r="J10" i="4" s="1"/>
  <c r="C10" i="4"/>
  <c r="F10" i="4" s="1"/>
  <c r="K9" i="4"/>
  <c r="N9" i="4" s="1"/>
  <c r="J9" i="4"/>
  <c r="G9" i="4"/>
  <c r="C9" i="4"/>
  <c r="F9" i="4" s="1"/>
  <c r="L8" i="4"/>
  <c r="L7" i="4" s="1"/>
  <c r="H8" i="4"/>
  <c r="H7" i="4" s="1"/>
  <c r="D8" i="4"/>
  <c r="D7" i="4" s="1"/>
  <c r="N20" i="4" l="1"/>
  <c r="N19" i="4" s="1"/>
  <c r="N32" i="4"/>
  <c r="N62" i="4"/>
  <c r="J61" i="4"/>
  <c r="N8" i="4"/>
  <c r="N7" i="4" s="1"/>
  <c r="J8" i="4"/>
  <c r="J7" i="4" s="1"/>
  <c r="N44" i="4"/>
  <c r="N43" i="4" s="1"/>
  <c r="J50" i="4"/>
  <c r="J49" i="4" s="1"/>
  <c r="N38" i="4"/>
  <c r="N37" i="4" s="1"/>
  <c r="N14" i="4"/>
  <c r="N13" i="4" s="1"/>
  <c r="L6" i="4"/>
  <c r="L69" i="4" s="1"/>
  <c r="H6" i="4"/>
  <c r="H69" i="4" s="1"/>
  <c r="D6" i="4"/>
  <c r="D69" i="4" s="1"/>
  <c r="F68" i="4"/>
  <c r="F67" i="4" s="1"/>
  <c r="N68" i="4"/>
  <c r="N67" i="4" s="1"/>
  <c r="J68" i="4"/>
  <c r="J67" i="4" s="1"/>
  <c r="N61" i="4"/>
  <c r="O64" i="4"/>
  <c r="O66" i="4"/>
  <c r="O58" i="4"/>
  <c r="J56" i="4"/>
  <c r="J55" i="4" s="1"/>
  <c r="O59" i="4"/>
  <c r="O60" i="4"/>
  <c r="O46" i="4"/>
  <c r="O47" i="4"/>
  <c r="O41" i="4"/>
  <c r="O42" i="4"/>
  <c r="O35" i="4"/>
  <c r="O34" i="4"/>
  <c r="J32" i="4"/>
  <c r="J31" i="4" s="1"/>
  <c r="N26" i="4"/>
  <c r="N25" i="4" s="1"/>
  <c r="O24" i="4"/>
  <c r="O23" i="4"/>
  <c r="O17" i="4"/>
  <c r="O18" i="4"/>
  <c r="O10" i="4"/>
  <c r="O11" i="4"/>
  <c r="J20" i="4"/>
  <c r="J19" i="4" s="1"/>
  <c r="O27" i="4"/>
  <c r="J26" i="4"/>
  <c r="J25" i="4" s="1"/>
  <c r="O30" i="4"/>
  <c r="O33" i="4"/>
  <c r="F32" i="4"/>
  <c r="F38" i="4"/>
  <c r="O40" i="4"/>
  <c r="O51" i="4"/>
  <c r="F50" i="4"/>
  <c r="O57" i="4"/>
  <c r="O9" i="4"/>
  <c r="F8" i="4"/>
  <c r="F14" i="4"/>
  <c r="O16" i="4"/>
  <c r="O39" i="4"/>
  <c r="J38" i="4"/>
  <c r="J37" i="4" s="1"/>
  <c r="O45" i="4"/>
  <c r="F44" i="4"/>
  <c r="O15" i="4"/>
  <c r="J14" i="4"/>
  <c r="J13" i="4" s="1"/>
  <c r="O21" i="4"/>
  <c r="F20" i="4"/>
  <c r="O36" i="4"/>
  <c r="N50" i="4"/>
  <c r="N49" i="4" s="1"/>
  <c r="O63" i="4"/>
  <c r="F62" i="4"/>
  <c r="O12" i="4"/>
  <c r="O22" i="4"/>
  <c r="F26" i="4"/>
  <c r="O28" i="4"/>
  <c r="O29" i="4"/>
  <c r="N31" i="4"/>
  <c r="J44" i="4"/>
  <c r="J43" i="4" s="1"/>
  <c r="O48" i="4"/>
  <c r="O52" i="4"/>
  <c r="O53" i="4"/>
  <c r="O54" i="4"/>
  <c r="N56" i="4"/>
  <c r="N55" i="4" s="1"/>
  <c r="O65" i="4"/>
  <c r="F56" i="4"/>
  <c r="O68" i="4" l="1"/>
  <c r="N6" i="4"/>
  <c r="N69" i="4" s="1"/>
  <c r="J6" i="4"/>
  <c r="J69" i="4" s="1"/>
  <c r="O62" i="4"/>
  <c r="F61" i="4"/>
  <c r="O20" i="4"/>
  <c r="F19" i="4"/>
  <c r="O44" i="4"/>
  <c r="F43" i="4"/>
  <c r="O38" i="4"/>
  <c r="F37" i="4"/>
  <c r="O14" i="4"/>
  <c r="F13" i="4"/>
  <c r="O50" i="4"/>
  <c r="F49" i="4"/>
  <c r="O32" i="4"/>
  <c r="F31" i="4"/>
  <c r="O26" i="4"/>
  <c r="F25" i="4"/>
  <c r="O8" i="4"/>
  <c r="F7" i="4"/>
  <c r="O56" i="4"/>
  <c r="F55" i="4"/>
  <c r="O67" i="4" l="1"/>
  <c r="O61" i="4"/>
  <c r="O55" i="4"/>
  <c r="O49" i="4"/>
  <c r="O43" i="4"/>
  <c r="O31" i="4"/>
  <c r="O25" i="4"/>
  <c r="O19" i="4"/>
  <c r="O13" i="4"/>
  <c r="O7" i="4"/>
  <c r="O37" i="4"/>
  <c r="F6" i="4"/>
  <c r="F69" i="4" s="1"/>
  <c r="O6" i="4" l="1"/>
  <c r="O69" i="4" s="1"/>
</calcChain>
</file>

<file path=xl/sharedStrings.xml><?xml version="1.0" encoding="utf-8"?>
<sst xmlns="http://schemas.openxmlformats.org/spreadsheetml/2006/main" count="132" uniqueCount="48">
  <si>
    <t>Bậc học</t>
  </si>
  <si>
    <t>Thành thị</t>
  </si>
  <si>
    <t>Nông thôn</t>
  </si>
  <si>
    <t>Đơn vị tính: đồng</t>
  </si>
  <si>
    <t>STT</t>
  </si>
  <si>
    <t>Vùng Dân tộc thiểu số,miền núi và hải đảo</t>
  </si>
  <si>
    <t>Tổng cộng</t>
  </si>
  <si>
    <t>Định mức</t>
  </si>
  <si>
    <t>Số học sinh</t>
  </si>
  <si>
    <t>Số tháng</t>
  </si>
  <si>
    <t>Thành tiền</t>
  </si>
  <si>
    <t>A</t>
  </si>
  <si>
    <t>5=2*3*4</t>
  </si>
  <si>
    <t>9=6*7*8</t>
  </si>
  <si>
    <t>13=10*11*12</t>
  </si>
  <si>
    <t>14=5+9+13</t>
  </si>
  <si>
    <t>Cấp huyện</t>
  </si>
  <si>
    <t>I</t>
  </si>
  <si>
    <t>Tuy Phong</t>
  </si>
  <si>
    <t>Mầm non</t>
  </si>
  <si>
    <t>-</t>
  </si>
  <si>
    <t>Nhà trẻ</t>
  </si>
  <si>
    <t>Mẫu giáo 01 buổi</t>
  </si>
  <si>
    <t>Mẫu giáo bán trú, 02 buổi</t>
  </si>
  <si>
    <t>Trung học cơ sở</t>
  </si>
  <si>
    <t>II</t>
  </si>
  <si>
    <t>Bắc Bình</t>
  </si>
  <si>
    <t>III</t>
  </si>
  <si>
    <t>Hàm Thuận Bắc</t>
  </si>
  <si>
    <t>IV</t>
  </si>
  <si>
    <t>Phan Thiết</t>
  </si>
  <si>
    <t>V</t>
  </si>
  <si>
    <t>Hàm Thuận Nam</t>
  </si>
  <si>
    <t>VI</t>
  </si>
  <si>
    <t>LaGi</t>
  </si>
  <si>
    <t>VII</t>
  </si>
  <si>
    <t>Hàm Tân</t>
  </si>
  <si>
    <t>VIII</t>
  </si>
  <si>
    <t>Tánh Linh</t>
  </si>
  <si>
    <t>IX</t>
  </si>
  <si>
    <t>Đức Linh</t>
  </si>
  <si>
    <t>X</t>
  </si>
  <si>
    <t>Phú Quý</t>
  </si>
  <si>
    <t>B</t>
  </si>
  <si>
    <t>Cấp tỉnh</t>
  </si>
  <si>
    <t xml:space="preserve">Trung học phổ thông </t>
  </si>
  <si>
    <r>
      <t xml:space="preserve">* </t>
    </r>
    <r>
      <rPr>
        <b/>
        <u/>
        <sz val="11"/>
        <color theme="1"/>
        <rFont val="Times New Roman"/>
        <family val="1"/>
      </rPr>
      <t>Ghi chú</t>
    </r>
    <r>
      <rPr>
        <sz val="11"/>
        <color theme="1"/>
        <rFont val="Times New Roman"/>
        <family val="1"/>
      </rPr>
      <t>: Vì chưa xác định được cụ thể số lượng trẻ em, học sinh thuộc đối tượng được miễn, giảm học phí tại các cơ sở giáo dục đào tạo, vì vậy tạm tính kinh phí hỗ trợ trên cơ sở tổng số học sinh theo mức hỗ trợ đối với đối tượng đóng 100% học phí. Như vậy, khi Nghị quyết được thông qua và ban hành, thực tế số kinh phí hỗ trợ sẽ thấp hơn số dự kiến vì sẽ có học sinh được miễn, giảm học phí.</t>
    </r>
  </si>
  <si>
    <t xml:space="preserve">DỰ KIẾN KINH PHÍ HỖ TRỢ HỌC PHÍ NĂM HỌC 2023-2024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</si>
</sst>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7" x14ac:knownFonts="1">
    <font>
      <sz val="11"/>
      <color theme="1"/>
      <name val="Calibri"/>
      <family val="2"/>
      <charset val="163"/>
      <scheme val="minor"/>
    </font>
    <font>
      <b/>
      <sz val="11"/>
      <color theme="1"/>
      <name val="Times New Roman"/>
      <family val="1"/>
    </font>
    <font>
      <sz val="11"/>
      <color theme="1"/>
      <name val="Times New Roman"/>
      <family val="1"/>
    </font>
    <font>
      <sz val="11"/>
      <name val="Times New Roman"/>
      <family val="1"/>
    </font>
    <font>
      <i/>
      <sz val="11"/>
      <color theme="1"/>
      <name val="Times New Roman"/>
      <family val="1"/>
    </font>
    <font>
      <b/>
      <u/>
      <sz val="11"/>
      <color theme="1"/>
      <name val="Times New Roman"/>
      <family val="1"/>
    </font>
    <font>
      <b/>
      <sz val="1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2">
    <xf numFmtId="0" fontId="0" fillId="0" borderId="0" xfId="0"/>
    <xf numFmtId="0" fontId="2" fillId="0" borderId="0" xfId="0" applyFont="1" applyFill="1"/>
    <xf numFmtId="0" fontId="2" fillId="0" borderId="0" xfId="0" applyFont="1" applyFill="1" applyAlignment="1">
      <alignment horizontal="center"/>
    </xf>
    <xf numFmtId="164" fontId="2" fillId="0" borderId="0" xfId="0" applyNumberFormat="1" applyFont="1" applyFill="1"/>
    <xf numFmtId="0" fontId="4" fillId="0" borderId="0" xfId="0" applyFont="1" applyFill="1"/>
    <xf numFmtId="1" fontId="4" fillId="0" borderId="1" xfId="0" applyNumberFormat="1" applyFont="1" applyFill="1" applyBorder="1" applyAlignment="1">
      <alignment horizontal="center" vertical="center" wrapText="1"/>
    </xf>
    <xf numFmtId="1" fontId="4" fillId="0" borderId="0" xfId="0" applyNumberFormat="1" applyFont="1" applyFill="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1" fontId="1" fillId="0" borderId="0" xfId="0" applyNumberFormat="1" applyFont="1" applyFill="1" applyAlignment="1">
      <alignment horizontal="center" vertical="center" wrapText="1"/>
    </xf>
    <xf numFmtId="0" fontId="2" fillId="0" borderId="1" xfId="0" applyFont="1" applyFill="1" applyBorder="1" applyAlignment="1">
      <alignment horizontal="center"/>
    </xf>
    <xf numFmtId="0" fontId="2" fillId="0" borderId="1" xfId="0" quotePrefix="1" applyFont="1" applyFill="1" applyBorder="1"/>
    <xf numFmtId="3" fontId="2" fillId="0" borderId="1" xfId="0" applyNumberFormat="1" applyFont="1" applyFill="1" applyBorder="1"/>
    <xf numFmtId="0" fontId="2" fillId="0" borderId="1" xfId="0" quotePrefix="1" applyFont="1" applyFill="1" applyBorder="1" applyAlignment="1">
      <alignment horizontal="center"/>
    </xf>
    <xf numFmtId="3" fontId="3" fillId="0" borderId="1" xfId="0" applyNumberFormat="1" applyFont="1" applyFill="1" applyBorder="1"/>
    <xf numFmtId="0" fontId="1" fillId="0" borderId="1" xfId="0" applyFont="1" applyFill="1" applyBorder="1" applyAlignment="1">
      <alignment horizontal="center"/>
    </xf>
    <xf numFmtId="3" fontId="1" fillId="0" borderId="1" xfId="0" applyNumberFormat="1" applyFont="1" applyFill="1" applyBorder="1"/>
    <xf numFmtId="0" fontId="1" fillId="0" borderId="0" xfId="0" applyFont="1" applyFill="1"/>
    <xf numFmtId="0" fontId="1" fillId="0" borderId="1" xfId="0" applyFont="1" applyFill="1" applyBorder="1"/>
    <xf numFmtId="2"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3" fontId="2" fillId="0" borderId="1" xfId="0" applyNumberFormat="1" applyFont="1" applyFill="1" applyBorder="1" applyAlignment="1">
      <alignment vertical="center"/>
    </xf>
    <xf numFmtId="1"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center" wrapText="1"/>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1" fontId="6" fillId="0" borderId="0" xfId="0" applyNumberFormat="1" applyFont="1" applyFill="1" applyAlignment="1">
      <alignment horizontal="center" vertical="center" wrapText="1"/>
    </xf>
    <xf numFmtId="0" fontId="3" fillId="0" borderId="1" xfId="0" applyFont="1" applyFill="1" applyBorder="1" applyAlignment="1">
      <alignment horizontal="center"/>
    </xf>
    <xf numFmtId="0" fontId="3" fillId="0" borderId="1" xfId="0" quotePrefix="1" applyFont="1" applyFill="1" applyBorder="1"/>
    <xf numFmtId="0" fontId="3" fillId="0" borderId="0" xfId="0" applyFont="1" applyFill="1"/>
    <xf numFmtId="0" fontId="3" fillId="0" borderId="1" xfId="0" quotePrefix="1" applyFont="1" applyFill="1" applyBorder="1" applyAlignment="1">
      <alignment horizontal="center"/>
    </xf>
    <xf numFmtId="3" fontId="3" fillId="0" borderId="1" xfId="0" applyNumberFormat="1" applyFont="1" applyFill="1" applyBorder="1" applyAlignment="1">
      <alignment vertical="center"/>
    </xf>
    <xf numFmtId="0" fontId="2"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zoomScale="90" zoomScaleNormal="90" workbookViewId="0">
      <pane xSplit="2" ySplit="4" topLeftCell="C5" activePane="bottomRight" state="frozen"/>
      <selection pane="topRight" activeCell="C1" sqref="C1"/>
      <selection pane="bottomLeft" activeCell="A5" sqref="A5"/>
      <selection pane="bottomRight" activeCell="K7" sqref="K7"/>
    </sheetView>
  </sheetViews>
  <sheetFormatPr defaultRowHeight="15" x14ac:dyDescent="0.25"/>
  <cols>
    <col min="1" max="1" width="6.42578125" style="2" customWidth="1"/>
    <col min="2" max="2" width="24" style="1" customWidth="1"/>
    <col min="3" max="4" width="9.42578125" style="1" customWidth="1"/>
    <col min="5" max="5" width="6.7109375" style="1" customWidth="1"/>
    <col min="6" max="6" width="16.42578125" style="1" customWidth="1"/>
    <col min="7" max="7" width="9.42578125" style="1" customWidth="1"/>
    <col min="8" max="8" width="9.140625" style="1" customWidth="1"/>
    <col min="9" max="9" width="7.42578125" style="1" customWidth="1"/>
    <col min="10" max="10" width="15.28515625" style="1" customWidth="1"/>
    <col min="11" max="11" width="9.5703125" style="1" customWidth="1"/>
    <col min="12" max="12" width="9.42578125" style="3" customWidth="1"/>
    <col min="13" max="13" width="7.7109375" style="1" customWidth="1"/>
    <col min="14" max="14" width="16.28515625" style="1" customWidth="1"/>
    <col min="15" max="15" width="17.85546875" style="1" customWidth="1"/>
    <col min="16" max="16384" width="9.140625" style="1"/>
  </cols>
  <sheetData>
    <row r="1" spans="1:15" ht="38.25" customHeight="1" x14ac:dyDescent="0.25">
      <c r="A1" s="36" t="s">
        <v>47</v>
      </c>
      <c r="B1" s="36"/>
      <c r="C1" s="36"/>
      <c r="D1" s="36"/>
      <c r="E1" s="36"/>
      <c r="F1" s="36"/>
      <c r="G1" s="36"/>
      <c r="H1" s="36"/>
      <c r="I1" s="36"/>
      <c r="J1" s="36"/>
      <c r="K1" s="36"/>
      <c r="L1" s="36"/>
      <c r="M1" s="36"/>
      <c r="N1" s="36"/>
      <c r="O1" s="36"/>
    </row>
    <row r="2" spans="1:15" x14ac:dyDescent="0.25">
      <c r="N2" s="4" t="s">
        <v>3</v>
      </c>
    </row>
    <row r="3" spans="1:15" s="22" customFormat="1" ht="23.25" customHeight="1" x14ac:dyDescent="0.25">
      <c r="A3" s="37" t="s">
        <v>4</v>
      </c>
      <c r="B3" s="39" t="s">
        <v>0</v>
      </c>
      <c r="C3" s="41" t="s">
        <v>1</v>
      </c>
      <c r="D3" s="41"/>
      <c r="E3" s="41"/>
      <c r="F3" s="41"/>
      <c r="G3" s="41" t="s">
        <v>2</v>
      </c>
      <c r="H3" s="41"/>
      <c r="I3" s="41"/>
      <c r="J3" s="41"/>
      <c r="K3" s="41" t="s">
        <v>5</v>
      </c>
      <c r="L3" s="41"/>
      <c r="M3" s="41"/>
      <c r="N3" s="41"/>
      <c r="O3" s="37" t="s">
        <v>6</v>
      </c>
    </row>
    <row r="4" spans="1:15" s="22" customFormat="1" ht="40.5" customHeight="1" x14ac:dyDescent="0.25">
      <c r="A4" s="38"/>
      <c r="B4" s="40"/>
      <c r="C4" s="21" t="s">
        <v>7</v>
      </c>
      <c r="D4" s="21" t="s">
        <v>8</v>
      </c>
      <c r="E4" s="21" t="s">
        <v>9</v>
      </c>
      <c r="F4" s="21" t="s">
        <v>10</v>
      </c>
      <c r="G4" s="21" t="s">
        <v>7</v>
      </c>
      <c r="H4" s="21" t="s">
        <v>8</v>
      </c>
      <c r="I4" s="21" t="s">
        <v>9</v>
      </c>
      <c r="J4" s="21" t="s">
        <v>10</v>
      </c>
      <c r="K4" s="21" t="s">
        <v>7</v>
      </c>
      <c r="L4" s="21" t="s">
        <v>8</v>
      </c>
      <c r="M4" s="21" t="s">
        <v>9</v>
      </c>
      <c r="N4" s="21" t="s">
        <v>10</v>
      </c>
      <c r="O4" s="38"/>
    </row>
    <row r="5" spans="1:15" s="6" customFormat="1" ht="23.25" customHeight="1" x14ac:dyDescent="0.25">
      <c r="A5" s="5" t="s">
        <v>11</v>
      </c>
      <c r="B5" s="5">
        <v>1</v>
      </c>
      <c r="C5" s="5">
        <v>2</v>
      </c>
      <c r="D5" s="5">
        <v>3</v>
      </c>
      <c r="E5" s="5">
        <v>4</v>
      </c>
      <c r="F5" s="5" t="s">
        <v>12</v>
      </c>
      <c r="G5" s="5">
        <v>6</v>
      </c>
      <c r="H5" s="5">
        <v>7</v>
      </c>
      <c r="I5" s="5">
        <v>8</v>
      </c>
      <c r="J5" s="5" t="s">
        <v>13</v>
      </c>
      <c r="K5" s="5">
        <v>10</v>
      </c>
      <c r="L5" s="5">
        <v>11</v>
      </c>
      <c r="M5" s="5">
        <v>12</v>
      </c>
      <c r="N5" s="5" t="s">
        <v>14</v>
      </c>
      <c r="O5" s="5" t="s">
        <v>15</v>
      </c>
    </row>
    <row r="6" spans="1:15" s="11" customFormat="1" ht="23.25" customHeight="1" x14ac:dyDescent="0.25">
      <c r="A6" s="7" t="s">
        <v>11</v>
      </c>
      <c r="B6" s="8" t="s">
        <v>16</v>
      </c>
      <c r="C6" s="9"/>
      <c r="D6" s="10">
        <f>D7+D13+D19+D25+D31+D37+D43+D49+D55+D61</f>
        <v>45914</v>
      </c>
      <c r="E6" s="9"/>
      <c r="F6" s="10">
        <f>F7+F13+F19+F25+F31+F37+F43+F49+F55+F61</f>
        <v>99174240000</v>
      </c>
      <c r="G6" s="9"/>
      <c r="H6" s="10">
        <f>H7+H13+H19+H25+H31+H37+H43+H49+H55+H61</f>
        <v>55318</v>
      </c>
      <c r="I6" s="9"/>
      <c r="J6" s="10">
        <f>J7+J13+J19+J25+J31+J37+J43+J49+J55+J61</f>
        <v>38762226000</v>
      </c>
      <c r="K6" s="9"/>
      <c r="L6" s="10">
        <f>L7+L13+L19+L25+L31+L37+L43+L49+L55+L61</f>
        <v>24759</v>
      </c>
      <c r="M6" s="9"/>
      <c r="N6" s="10">
        <f>N7+N13+N19+N25+N31+N37+N43+N49+N55+N61</f>
        <v>9213930000</v>
      </c>
      <c r="O6" s="10">
        <f>O7+O13+O19+O25+O31+O37+O43+O49+O55+O61</f>
        <v>147150396000</v>
      </c>
    </row>
    <row r="7" spans="1:15" s="11" customFormat="1" ht="23.25" customHeight="1" x14ac:dyDescent="0.25">
      <c r="A7" s="7" t="s">
        <v>17</v>
      </c>
      <c r="B7" s="8" t="s">
        <v>18</v>
      </c>
      <c r="C7" s="9"/>
      <c r="D7" s="10">
        <f>D8+D12</f>
        <v>6931</v>
      </c>
      <c r="E7" s="9"/>
      <c r="F7" s="10">
        <f>F8+F12</f>
        <v>14970960000</v>
      </c>
      <c r="G7" s="9"/>
      <c r="H7" s="10">
        <f>H8+H12</f>
        <v>5250</v>
      </c>
      <c r="I7" s="9"/>
      <c r="J7" s="10">
        <f>J8+J12</f>
        <v>3696660000</v>
      </c>
      <c r="K7" s="9"/>
      <c r="L7" s="10">
        <f>L8+L12</f>
        <v>1871</v>
      </c>
      <c r="M7" s="9"/>
      <c r="N7" s="10">
        <f>N8+N12</f>
        <v>705870000</v>
      </c>
      <c r="O7" s="10">
        <f>O8+O12</f>
        <v>19373490000</v>
      </c>
    </row>
    <row r="8" spans="1:15" ht="23.25" customHeight="1" x14ac:dyDescent="0.25">
      <c r="A8" s="12">
        <v>1</v>
      </c>
      <c r="B8" s="13" t="s">
        <v>19</v>
      </c>
      <c r="C8" s="14"/>
      <c r="D8" s="14">
        <f>SUM(D9:D11)</f>
        <v>1947</v>
      </c>
      <c r="E8" s="14"/>
      <c r="F8" s="14">
        <f>SUM(F9:F11)</f>
        <v>4205520000</v>
      </c>
      <c r="G8" s="14"/>
      <c r="H8" s="14">
        <f>SUM(H9:H11)</f>
        <v>2020</v>
      </c>
      <c r="I8" s="14"/>
      <c r="J8" s="14">
        <f>SUM(J9:J11)</f>
        <v>1661760000</v>
      </c>
      <c r="K8" s="14"/>
      <c r="L8" s="14">
        <f>SUM(L9:L11)</f>
        <v>934</v>
      </c>
      <c r="M8" s="14"/>
      <c r="N8" s="14">
        <f>SUM(N9:N11)</f>
        <v>368550000</v>
      </c>
      <c r="O8" s="14">
        <f>F8+J8+N8</f>
        <v>6235830000</v>
      </c>
    </row>
    <row r="9" spans="1:15" ht="23.25" customHeight="1" x14ac:dyDescent="0.25">
      <c r="A9" s="15" t="s">
        <v>20</v>
      </c>
      <c r="B9" s="13" t="s">
        <v>21</v>
      </c>
      <c r="C9" s="16">
        <f>300000-60000</f>
        <v>240000</v>
      </c>
      <c r="D9" s="23">
        <v>134</v>
      </c>
      <c r="E9" s="14">
        <v>9</v>
      </c>
      <c r="F9" s="14">
        <f>C9*D9*E9</f>
        <v>289440000</v>
      </c>
      <c r="G9" s="16">
        <f>100000-38000</f>
        <v>62000</v>
      </c>
      <c r="H9" s="23">
        <v>40</v>
      </c>
      <c r="I9" s="14">
        <v>9</v>
      </c>
      <c r="J9" s="14">
        <f>G9*H9*I9</f>
        <v>22320000</v>
      </c>
      <c r="K9" s="16">
        <f>50000-20000</f>
        <v>30000</v>
      </c>
      <c r="L9" s="23">
        <v>72</v>
      </c>
      <c r="M9" s="14">
        <v>9</v>
      </c>
      <c r="N9" s="14">
        <f>K9*L9*M9</f>
        <v>19440000</v>
      </c>
      <c r="O9" s="14">
        <f>F9+J9+N9</f>
        <v>331200000</v>
      </c>
    </row>
    <row r="10" spans="1:15" ht="23.25" customHeight="1" x14ac:dyDescent="0.25">
      <c r="A10" s="15" t="s">
        <v>20</v>
      </c>
      <c r="B10" s="13" t="s">
        <v>22</v>
      </c>
      <c r="C10" s="16">
        <f>300000-60000</f>
        <v>240000</v>
      </c>
      <c r="D10" s="23"/>
      <c r="E10" s="14">
        <v>9</v>
      </c>
      <c r="F10" s="14">
        <f t="shared" ref="F10:F12" si="0">C10*D10*E10</f>
        <v>0</v>
      </c>
      <c r="G10" s="16">
        <f>100000-30000</f>
        <v>70000</v>
      </c>
      <c r="H10" s="23"/>
      <c r="I10" s="14">
        <v>9</v>
      </c>
      <c r="J10" s="14">
        <f t="shared" ref="J10:J12" si="1">G10*H10*I10</f>
        <v>0</v>
      </c>
      <c r="K10" s="16">
        <f>50000-15000</f>
        <v>35000</v>
      </c>
      <c r="L10" s="23"/>
      <c r="M10" s="14">
        <v>9</v>
      </c>
      <c r="N10" s="14">
        <f t="shared" ref="N10:N12" si="2">K10*L10*M10</f>
        <v>0</v>
      </c>
      <c r="O10" s="14">
        <f t="shared" ref="O10:O12" si="3">F10+J10+N10</f>
        <v>0</v>
      </c>
    </row>
    <row r="11" spans="1:15" ht="23.25" customHeight="1" x14ac:dyDescent="0.25">
      <c r="A11" s="15" t="s">
        <v>20</v>
      </c>
      <c r="B11" s="13" t="s">
        <v>23</v>
      </c>
      <c r="C11" s="16">
        <f>390000-150000</f>
        <v>240000</v>
      </c>
      <c r="D11" s="23">
        <v>1813</v>
      </c>
      <c r="E11" s="14">
        <v>9</v>
      </c>
      <c r="F11" s="14">
        <f t="shared" si="0"/>
        <v>3916080000</v>
      </c>
      <c r="G11" s="16">
        <f>130000-38000</f>
        <v>92000</v>
      </c>
      <c r="H11" s="23">
        <v>1980</v>
      </c>
      <c r="I11" s="14">
        <v>9</v>
      </c>
      <c r="J11" s="14">
        <f t="shared" si="1"/>
        <v>1639440000</v>
      </c>
      <c r="K11" s="16">
        <f>65000-20000</f>
        <v>45000</v>
      </c>
      <c r="L11" s="23">
        <v>862</v>
      </c>
      <c r="M11" s="14">
        <v>9</v>
      </c>
      <c r="N11" s="14">
        <f t="shared" si="2"/>
        <v>349110000</v>
      </c>
      <c r="O11" s="14">
        <f t="shared" si="3"/>
        <v>5904630000</v>
      </c>
    </row>
    <row r="12" spans="1:15" ht="23.25" customHeight="1" x14ac:dyDescent="0.25">
      <c r="A12" s="12">
        <v>2</v>
      </c>
      <c r="B12" s="13" t="s">
        <v>24</v>
      </c>
      <c r="C12" s="16">
        <f>300000-60000</f>
        <v>240000</v>
      </c>
      <c r="D12" s="23">
        <v>4984</v>
      </c>
      <c r="E12" s="14">
        <v>9</v>
      </c>
      <c r="F12" s="14">
        <f t="shared" si="0"/>
        <v>10765440000</v>
      </c>
      <c r="G12" s="16">
        <f>100000-30000</f>
        <v>70000</v>
      </c>
      <c r="H12" s="23">
        <v>3230</v>
      </c>
      <c r="I12" s="14">
        <v>9</v>
      </c>
      <c r="J12" s="14">
        <f t="shared" si="1"/>
        <v>2034900000</v>
      </c>
      <c r="K12" s="16">
        <f>50000-10000</f>
        <v>40000</v>
      </c>
      <c r="L12" s="23">
        <v>937</v>
      </c>
      <c r="M12" s="14">
        <v>9</v>
      </c>
      <c r="N12" s="14">
        <f t="shared" si="2"/>
        <v>337320000</v>
      </c>
      <c r="O12" s="14">
        <f t="shared" si="3"/>
        <v>13137660000</v>
      </c>
    </row>
    <row r="13" spans="1:15" s="11" customFormat="1" ht="23.25" customHeight="1" x14ac:dyDescent="0.25">
      <c r="A13" s="7" t="s">
        <v>25</v>
      </c>
      <c r="B13" s="8" t="s">
        <v>26</v>
      </c>
      <c r="C13" s="9"/>
      <c r="D13" s="10">
        <f>D14+D18</f>
        <v>3037</v>
      </c>
      <c r="E13" s="9"/>
      <c r="F13" s="10">
        <f>F14+F18</f>
        <v>6559920000</v>
      </c>
      <c r="G13" s="9"/>
      <c r="H13" s="10">
        <f>H14+H18</f>
        <v>4297</v>
      </c>
      <c r="I13" s="9"/>
      <c r="J13" s="10">
        <f>J14+J18</f>
        <v>3009150000</v>
      </c>
      <c r="K13" s="9"/>
      <c r="L13" s="10">
        <f>L14+L18</f>
        <v>7085</v>
      </c>
      <c r="M13" s="9"/>
      <c r="N13" s="10">
        <f>N14+N18</f>
        <v>2647260000</v>
      </c>
      <c r="O13" s="10">
        <f>O14+O18</f>
        <v>12216330000</v>
      </c>
    </row>
    <row r="14" spans="1:15" ht="23.25" customHeight="1" x14ac:dyDescent="0.25">
      <c r="A14" s="12">
        <v>1</v>
      </c>
      <c r="B14" s="13" t="s">
        <v>19</v>
      </c>
      <c r="C14" s="14"/>
      <c r="D14" s="14">
        <f>SUM(D15:D17)</f>
        <v>972</v>
      </c>
      <c r="E14" s="14"/>
      <c r="F14" s="14">
        <f>SUM(F15:F17)</f>
        <v>2099520000</v>
      </c>
      <c r="G14" s="14"/>
      <c r="H14" s="14">
        <f>SUM(H15:H17)</f>
        <v>1655</v>
      </c>
      <c r="I14" s="14"/>
      <c r="J14" s="14">
        <f>SUM(J15:J17)</f>
        <v>1344690000</v>
      </c>
      <c r="K14" s="14"/>
      <c r="L14" s="14">
        <f>SUM(L15:L17)</f>
        <v>2811</v>
      </c>
      <c r="M14" s="14"/>
      <c r="N14" s="14">
        <f>SUM(N15:N17)</f>
        <v>1108620000</v>
      </c>
      <c r="O14" s="14">
        <f>F14+J14+N14</f>
        <v>4552830000</v>
      </c>
    </row>
    <row r="15" spans="1:15" ht="23.25" customHeight="1" x14ac:dyDescent="0.25">
      <c r="A15" s="15" t="s">
        <v>20</v>
      </c>
      <c r="B15" s="13" t="s">
        <v>21</v>
      </c>
      <c r="C15" s="16">
        <f>300000-60000</f>
        <v>240000</v>
      </c>
      <c r="D15" s="23">
        <v>87</v>
      </c>
      <c r="E15" s="14">
        <v>9</v>
      </c>
      <c r="F15" s="14">
        <f>C15*D15*E15</f>
        <v>187920000</v>
      </c>
      <c r="G15" s="16">
        <f>100000-38000</f>
        <v>62000</v>
      </c>
      <c r="H15" s="23">
        <v>95</v>
      </c>
      <c r="I15" s="14">
        <v>9</v>
      </c>
      <c r="J15" s="14">
        <f>G15*H15*I15</f>
        <v>53010000</v>
      </c>
      <c r="K15" s="16">
        <f>50000-20000</f>
        <v>30000</v>
      </c>
      <c r="L15" s="23">
        <v>221</v>
      </c>
      <c r="M15" s="14">
        <v>9</v>
      </c>
      <c r="N15" s="14">
        <f>K15*L15*M15</f>
        <v>59670000</v>
      </c>
      <c r="O15" s="14">
        <f>F15+J15+N15</f>
        <v>300600000</v>
      </c>
    </row>
    <row r="16" spans="1:15" ht="23.25" customHeight="1" x14ac:dyDescent="0.25">
      <c r="A16" s="15" t="s">
        <v>20</v>
      </c>
      <c r="B16" s="13" t="s">
        <v>22</v>
      </c>
      <c r="C16" s="16">
        <f>300000-60000</f>
        <v>240000</v>
      </c>
      <c r="D16" s="23"/>
      <c r="E16" s="14">
        <v>9</v>
      </c>
      <c r="F16" s="14">
        <f t="shared" ref="F16:F18" si="4">C16*D16*E16</f>
        <v>0</v>
      </c>
      <c r="G16" s="16">
        <f>100000-30000</f>
        <v>70000</v>
      </c>
      <c r="H16" s="23"/>
      <c r="I16" s="14">
        <v>9</v>
      </c>
      <c r="J16" s="14">
        <f t="shared" ref="J16:J18" si="5">G16*H16*I16</f>
        <v>0</v>
      </c>
      <c r="K16" s="16">
        <f>50000-15000</f>
        <v>35000</v>
      </c>
      <c r="L16" s="23"/>
      <c r="M16" s="14">
        <v>9</v>
      </c>
      <c r="N16" s="14">
        <f t="shared" ref="N16:N18" si="6">K16*L16*M16</f>
        <v>0</v>
      </c>
      <c r="O16" s="14">
        <f t="shared" ref="O16:O18" si="7">F16+J16+N16</f>
        <v>0</v>
      </c>
    </row>
    <row r="17" spans="1:15" ht="23.25" customHeight="1" x14ac:dyDescent="0.25">
      <c r="A17" s="15" t="s">
        <v>20</v>
      </c>
      <c r="B17" s="13" t="s">
        <v>23</v>
      </c>
      <c r="C17" s="16">
        <f>390000-150000</f>
        <v>240000</v>
      </c>
      <c r="D17" s="23">
        <v>885</v>
      </c>
      <c r="E17" s="14">
        <v>9</v>
      </c>
      <c r="F17" s="14">
        <f t="shared" si="4"/>
        <v>1911600000</v>
      </c>
      <c r="G17" s="16">
        <f>130000-38000</f>
        <v>92000</v>
      </c>
      <c r="H17" s="23">
        <v>1560</v>
      </c>
      <c r="I17" s="14">
        <v>9</v>
      </c>
      <c r="J17" s="14">
        <f t="shared" si="5"/>
        <v>1291680000</v>
      </c>
      <c r="K17" s="16">
        <f>65000-20000</f>
        <v>45000</v>
      </c>
      <c r="L17" s="23">
        <v>2590</v>
      </c>
      <c r="M17" s="14">
        <v>9</v>
      </c>
      <c r="N17" s="14">
        <f t="shared" si="6"/>
        <v>1048950000</v>
      </c>
      <c r="O17" s="14">
        <f t="shared" si="7"/>
        <v>4252230000</v>
      </c>
    </row>
    <row r="18" spans="1:15" ht="23.25" customHeight="1" x14ac:dyDescent="0.25">
      <c r="A18" s="12">
        <v>2</v>
      </c>
      <c r="B18" s="13" t="s">
        <v>24</v>
      </c>
      <c r="C18" s="16">
        <f>300000-60000</f>
        <v>240000</v>
      </c>
      <c r="D18" s="23">
        <v>2065</v>
      </c>
      <c r="E18" s="14">
        <v>9</v>
      </c>
      <c r="F18" s="14">
        <f t="shared" si="4"/>
        <v>4460400000</v>
      </c>
      <c r="G18" s="16">
        <f>100000-30000</f>
        <v>70000</v>
      </c>
      <c r="H18" s="23">
        <v>2642</v>
      </c>
      <c r="I18" s="14">
        <v>9</v>
      </c>
      <c r="J18" s="14">
        <f t="shared" si="5"/>
        <v>1664460000</v>
      </c>
      <c r="K18" s="16">
        <f>50000-10000</f>
        <v>40000</v>
      </c>
      <c r="L18" s="23">
        <v>4274</v>
      </c>
      <c r="M18" s="14">
        <v>9</v>
      </c>
      <c r="N18" s="14">
        <f t="shared" si="6"/>
        <v>1538640000</v>
      </c>
      <c r="O18" s="14">
        <f t="shared" si="7"/>
        <v>7663500000</v>
      </c>
    </row>
    <row r="19" spans="1:15" s="11" customFormat="1" ht="23.25" customHeight="1" x14ac:dyDescent="0.25">
      <c r="A19" s="7" t="s">
        <v>27</v>
      </c>
      <c r="B19" s="8" t="s">
        <v>28</v>
      </c>
      <c r="C19" s="9"/>
      <c r="D19" s="10">
        <f>D20+D24</f>
        <v>3855</v>
      </c>
      <c r="E19" s="9"/>
      <c r="F19" s="10">
        <f>F20+F24</f>
        <v>8326800000</v>
      </c>
      <c r="G19" s="9"/>
      <c r="H19" s="10">
        <f>H20+H24</f>
        <v>12260</v>
      </c>
      <c r="I19" s="9"/>
      <c r="J19" s="10">
        <f>J20+J24</f>
        <v>8552250000</v>
      </c>
      <c r="K19" s="9"/>
      <c r="L19" s="10">
        <f>L20+L24</f>
        <v>2706</v>
      </c>
      <c r="M19" s="9"/>
      <c r="N19" s="10">
        <f>N20+N24</f>
        <v>1019880000</v>
      </c>
      <c r="O19" s="10">
        <f>O20+O24</f>
        <v>17898930000</v>
      </c>
    </row>
    <row r="20" spans="1:15" ht="23.25" customHeight="1" x14ac:dyDescent="0.25">
      <c r="A20" s="12">
        <v>1</v>
      </c>
      <c r="B20" s="13" t="s">
        <v>19</v>
      </c>
      <c r="C20" s="14"/>
      <c r="D20" s="14">
        <f>SUM(D21:D23)</f>
        <v>1336</v>
      </c>
      <c r="E20" s="14"/>
      <c r="F20" s="14">
        <f>SUM(F21:F23)</f>
        <v>2885760000</v>
      </c>
      <c r="G20" s="14"/>
      <c r="H20" s="14">
        <f>SUM(H21:H23)</f>
        <v>4210</v>
      </c>
      <c r="I20" s="14"/>
      <c r="J20" s="14">
        <f>SUM(J21:J23)</f>
        <v>3480750000</v>
      </c>
      <c r="K20" s="14"/>
      <c r="L20" s="14">
        <f>SUM(L21:L23)</f>
        <v>1187</v>
      </c>
      <c r="M20" s="14"/>
      <c r="N20" s="14">
        <f>SUM(N21:N23)</f>
        <v>473040000</v>
      </c>
      <c r="O20" s="14">
        <f>F20+J20+N20</f>
        <v>6839550000</v>
      </c>
    </row>
    <row r="21" spans="1:15" ht="23.25" customHeight="1" x14ac:dyDescent="0.25">
      <c r="A21" s="15" t="s">
        <v>20</v>
      </c>
      <c r="B21" s="13" t="s">
        <v>21</v>
      </c>
      <c r="C21" s="16">
        <f>300000-60000</f>
        <v>240000</v>
      </c>
      <c r="D21" s="23">
        <v>113</v>
      </c>
      <c r="E21" s="14">
        <v>9</v>
      </c>
      <c r="F21" s="14">
        <f>C21*D21*E21</f>
        <v>244080000</v>
      </c>
      <c r="G21" s="16">
        <f>100000-38000</f>
        <v>62000</v>
      </c>
      <c r="H21" s="23">
        <v>19</v>
      </c>
      <c r="I21" s="14">
        <v>9</v>
      </c>
      <c r="J21" s="14">
        <f>G21*H21*I21</f>
        <v>10602000</v>
      </c>
      <c r="K21" s="16">
        <f>50000-20000</f>
        <v>30000</v>
      </c>
      <c r="L21" s="23">
        <v>57</v>
      </c>
      <c r="M21" s="14">
        <v>9</v>
      </c>
      <c r="N21" s="14">
        <f>K21*L21*M21</f>
        <v>15390000</v>
      </c>
      <c r="O21" s="14">
        <f>F21+J21+N21</f>
        <v>270072000</v>
      </c>
    </row>
    <row r="22" spans="1:15" ht="23.25" customHeight="1" x14ac:dyDescent="0.25">
      <c r="A22" s="15" t="s">
        <v>20</v>
      </c>
      <c r="B22" s="13" t="s">
        <v>22</v>
      </c>
      <c r="C22" s="16">
        <f>300000-60000</f>
        <v>240000</v>
      </c>
      <c r="D22" s="23"/>
      <c r="E22" s="14">
        <v>9</v>
      </c>
      <c r="F22" s="14">
        <f t="shared" ref="F22:F24" si="8">C22*D22*E22</f>
        <v>0</v>
      </c>
      <c r="G22" s="16">
        <f>100000-30000</f>
        <v>70000</v>
      </c>
      <c r="H22" s="23"/>
      <c r="I22" s="14">
        <v>9</v>
      </c>
      <c r="J22" s="14">
        <f t="shared" ref="J22:J24" si="9">G22*H22*I22</f>
        <v>0</v>
      </c>
      <c r="K22" s="16">
        <f>50000-15000</f>
        <v>35000</v>
      </c>
      <c r="L22" s="23"/>
      <c r="M22" s="14">
        <v>9</v>
      </c>
      <c r="N22" s="14">
        <f t="shared" ref="N22:N24" si="10">K22*L22*M22</f>
        <v>0</v>
      </c>
      <c r="O22" s="14">
        <f t="shared" ref="O22:O24" si="11">F22+J22+N22</f>
        <v>0</v>
      </c>
    </row>
    <row r="23" spans="1:15" ht="23.25" customHeight="1" x14ac:dyDescent="0.25">
      <c r="A23" s="15" t="s">
        <v>20</v>
      </c>
      <c r="B23" s="13" t="s">
        <v>23</v>
      </c>
      <c r="C23" s="16">
        <f>390000-150000</f>
        <v>240000</v>
      </c>
      <c r="D23" s="23">
        <v>1223</v>
      </c>
      <c r="E23" s="14">
        <v>9</v>
      </c>
      <c r="F23" s="14">
        <f t="shared" si="8"/>
        <v>2641680000</v>
      </c>
      <c r="G23" s="16">
        <f>130000-38000</f>
        <v>92000</v>
      </c>
      <c r="H23" s="23">
        <v>4191</v>
      </c>
      <c r="I23" s="14">
        <v>9</v>
      </c>
      <c r="J23" s="14">
        <f t="shared" si="9"/>
        <v>3470148000</v>
      </c>
      <c r="K23" s="16">
        <f>65000-20000</f>
        <v>45000</v>
      </c>
      <c r="L23" s="23">
        <v>1130</v>
      </c>
      <c r="M23" s="14">
        <v>9</v>
      </c>
      <c r="N23" s="14">
        <f t="shared" si="10"/>
        <v>457650000</v>
      </c>
      <c r="O23" s="14">
        <f t="shared" si="11"/>
        <v>6569478000</v>
      </c>
    </row>
    <row r="24" spans="1:15" ht="23.25" customHeight="1" x14ac:dyDescent="0.25">
      <c r="A24" s="12">
        <v>2</v>
      </c>
      <c r="B24" s="13" t="s">
        <v>24</v>
      </c>
      <c r="C24" s="16">
        <f>300000-60000</f>
        <v>240000</v>
      </c>
      <c r="D24" s="23">
        <v>2519</v>
      </c>
      <c r="E24" s="14">
        <v>9</v>
      </c>
      <c r="F24" s="14">
        <f t="shared" si="8"/>
        <v>5441040000</v>
      </c>
      <c r="G24" s="16">
        <f>100000-30000</f>
        <v>70000</v>
      </c>
      <c r="H24" s="23">
        <v>8050</v>
      </c>
      <c r="I24" s="14">
        <v>9</v>
      </c>
      <c r="J24" s="14">
        <f t="shared" si="9"/>
        <v>5071500000</v>
      </c>
      <c r="K24" s="16">
        <f>50000-10000</f>
        <v>40000</v>
      </c>
      <c r="L24" s="23">
        <v>1519</v>
      </c>
      <c r="M24" s="14">
        <v>9</v>
      </c>
      <c r="N24" s="14">
        <f t="shared" si="10"/>
        <v>546840000</v>
      </c>
      <c r="O24" s="14">
        <f t="shared" si="11"/>
        <v>11059380000</v>
      </c>
    </row>
    <row r="25" spans="1:15" s="11" customFormat="1" ht="23.25" customHeight="1" x14ac:dyDescent="0.25">
      <c r="A25" s="7" t="s">
        <v>29</v>
      </c>
      <c r="B25" s="8" t="s">
        <v>30</v>
      </c>
      <c r="C25" s="9"/>
      <c r="D25" s="10">
        <f>D26+D30</f>
        <v>16964</v>
      </c>
      <c r="E25" s="9"/>
      <c r="F25" s="10">
        <f>F26+F30</f>
        <v>36642240000</v>
      </c>
      <c r="G25" s="9"/>
      <c r="H25" s="10">
        <f>H26+H30</f>
        <v>2251</v>
      </c>
      <c r="I25" s="9"/>
      <c r="J25" s="10">
        <f>J26+J30</f>
        <v>1673388000</v>
      </c>
      <c r="K25" s="9"/>
      <c r="L25" s="10">
        <f>L26+L30</f>
        <v>0</v>
      </c>
      <c r="M25" s="9"/>
      <c r="N25" s="10">
        <f>N26+N30</f>
        <v>0</v>
      </c>
      <c r="O25" s="10">
        <f>O26+O30</f>
        <v>38315628000</v>
      </c>
    </row>
    <row r="26" spans="1:15" ht="23.25" customHeight="1" x14ac:dyDescent="0.25">
      <c r="A26" s="12">
        <v>1</v>
      </c>
      <c r="B26" s="13" t="s">
        <v>19</v>
      </c>
      <c r="C26" s="14"/>
      <c r="D26" s="14">
        <f>SUM(D27:D29)</f>
        <v>4075</v>
      </c>
      <c r="E26" s="14"/>
      <c r="F26" s="14">
        <f>SUM(F27:F29)</f>
        <v>8802000000</v>
      </c>
      <c r="G26" s="14"/>
      <c r="H26" s="14">
        <f>SUM(H27:H29)</f>
        <v>1431</v>
      </c>
      <c r="I26" s="14"/>
      <c r="J26" s="14">
        <f>SUM(J27:J29)</f>
        <v>1156788000</v>
      </c>
      <c r="K26" s="14"/>
      <c r="L26" s="14">
        <f>SUM(L27:L29)</f>
        <v>0</v>
      </c>
      <c r="M26" s="14"/>
      <c r="N26" s="14">
        <f>SUM(N27:N29)</f>
        <v>0</v>
      </c>
      <c r="O26" s="14">
        <f>F26+J26+N26</f>
        <v>9958788000</v>
      </c>
    </row>
    <row r="27" spans="1:15" ht="23.25" customHeight="1" x14ac:dyDescent="0.25">
      <c r="A27" s="15" t="s">
        <v>20</v>
      </c>
      <c r="B27" s="13" t="s">
        <v>21</v>
      </c>
      <c r="C27" s="16">
        <f>300000-60000</f>
        <v>240000</v>
      </c>
      <c r="D27" s="23">
        <v>240</v>
      </c>
      <c r="E27" s="14">
        <v>9</v>
      </c>
      <c r="F27" s="14">
        <f>C27*D27*E27</f>
        <v>518400000</v>
      </c>
      <c r="G27" s="16">
        <f>100000-38000</f>
        <v>62000</v>
      </c>
      <c r="H27" s="23">
        <v>104</v>
      </c>
      <c r="I27" s="14">
        <v>9</v>
      </c>
      <c r="J27" s="14">
        <f>G27*H27*I27</f>
        <v>58032000</v>
      </c>
      <c r="K27" s="16">
        <f>50000-20000</f>
        <v>30000</v>
      </c>
      <c r="L27" s="23">
        <v>0</v>
      </c>
      <c r="M27" s="14">
        <v>9</v>
      </c>
      <c r="N27" s="14">
        <f>K27*L27*M27</f>
        <v>0</v>
      </c>
      <c r="O27" s="14">
        <f>F27+J27+N27</f>
        <v>576432000</v>
      </c>
    </row>
    <row r="28" spans="1:15" ht="23.25" customHeight="1" x14ac:dyDescent="0.25">
      <c r="A28" s="15" t="s">
        <v>20</v>
      </c>
      <c r="B28" s="13" t="s">
        <v>22</v>
      </c>
      <c r="C28" s="16">
        <f>300000-60000</f>
        <v>240000</v>
      </c>
      <c r="D28" s="23"/>
      <c r="E28" s="14">
        <v>9</v>
      </c>
      <c r="F28" s="14">
        <f t="shared" ref="F28:F30" si="12">C28*D28*E28</f>
        <v>0</v>
      </c>
      <c r="G28" s="16">
        <f>100000-30000</f>
        <v>70000</v>
      </c>
      <c r="H28" s="23"/>
      <c r="I28" s="14">
        <v>9</v>
      </c>
      <c r="J28" s="14">
        <f t="shared" ref="J28:J30" si="13">G28*H28*I28</f>
        <v>0</v>
      </c>
      <c r="K28" s="16">
        <f>50000-15000</f>
        <v>35000</v>
      </c>
      <c r="L28" s="23"/>
      <c r="M28" s="14">
        <v>9</v>
      </c>
      <c r="N28" s="14">
        <f t="shared" ref="N28:N30" si="14">K28*L28*M28</f>
        <v>0</v>
      </c>
      <c r="O28" s="14">
        <f t="shared" ref="O28:O30" si="15">F28+J28+N28</f>
        <v>0</v>
      </c>
    </row>
    <row r="29" spans="1:15" ht="23.25" customHeight="1" x14ac:dyDescent="0.25">
      <c r="A29" s="15" t="s">
        <v>20</v>
      </c>
      <c r="B29" s="13" t="s">
        <v>23</v>
      </c>
      <c r="C29" s="16">
        <f>390000-150000</f>
        <v>240000</v>
      </c>
      <c r="D29" s="23">
        <v>3835</v>
      </c>
      <c r="E29" s="14">
        <v>9</v>
      </c>
      <c r="F29" s="14">
        <f t="shared" si="12"/>
        <v>8283600000</v>
      </c>
      <c r="G29" s="16">
        <f>130000-38000</f>
        <v>92000</v>
      </c>
      <c r="H29" s="23">
        <v>1327</v>
      </c>
      <c r="I29" s="14">
        <v>9</v>
      </c>
      <c r="J29" s="14">
        <f t="shared" si="13"/>
        <v>1098756000</v>
      </c>
      <c r="K29" s="16">
        <f>65000-20000</f>
        <v>45000</v>
      </c>
      <c r="L29" s="23">
        <v>0</v>
      </c>
      <c r="M29" s="14">
        <v>9</v>
      </c>
      <c r="N29" s="14">
        <f t="shared" si="14"/>
        <v>0</v>
      </c>
      <c r="O29" s="14">
        <f t="shared" si="15"/>
        <v>9382356000</v>
      </c>
    </row>
    <row r="30" spans="1:15" ht="23.25" customHeight="1" x14ac:dyDescent="0.25">
      <c r="A30" s="12">
        <v>2</v>
      </c>
      <c r="B30" s="13" t="s">
        <v>24</v>
      </c>
      <c r="C30" s="16">
        <f>300000-60000</f>
        <v>240000</v>
      </c>
      <c r="D30" s="23">
        <v>12889</v>
      </c>
      <c r="E30" s="14">
        <v>9</v>
      </c>
      <c r="F30" s="14">
        <f t="shared" si="12"/>
        <v>27840240000</v>
      </c>
      <c r="G30" s="16">
        <f>100000-30000</f>
        <v>70000</v>
      </c>
      <c r="H30" s="23">
        <v>820</v>
      </c>
      <c r="I30" s="14">
        <v>9</v>
      </c>
      <c r="J30" s="14">
        <f t="shared" si="13"/>
        <v>516600000</v>
      </c>
      <c r="K30" s="16">
        <f>50000-10000</f>
        <v>40000</v>
      </c>
      <c r="L30" s="23">
        <v>0</v>
      </c>
      <c r="M30" s="14">
        <v>9</v>
      </c>
      <c r="N30" s="14">
        <f t="shared" si="14"/>
        <v>0</v>
      </c>
      <c r="O30" s="14">
        <f t="shared" si="15"/>
        <v>28356840000</v>
      </c>
    </row>
    <row r="31" spans="1:15" s="28" customFormat="1" ht="23.25" customHeight="1" x14ac:dyDescent="0.25">
      <c r="A31" s="24" t="s">
        <v>31</v>
      </c>
      <c r="B31" s="25" t="s">
        <v>32</v>
      </c>
      <c r="C31" s="26"/>
      <c r="D31" s="27">
        <f>D32+D36</f>
        <v>2014</v>
      </c>
      <c r="E31" s="26"/>
      <c r="F31" s="27">
        <f>F32+F36</f>
        <v>4350240000</v>
      </c>
      <c r="G31" s="26"/>
      <c r="H31" s="27">
        <f>H32+H36</f>
        <v>9791</v>
      </c>
      <c r="I31" s="26"/>
      <c r="J31" s="27">
        <f>J32+J36</f>
        <v>6759360000</v>
      </c>
      <c r="K31" s="26"/>
      <c r="L31" s="27">
        <f>L32+L36</f>
        <v>551</v>
      </c>
      <c r="M31" s="26"/>
      <c r="N31" s="27">
        <f>N32+N36</f>
        <v>169110000</v>
      </c>
      <c r="O31" s="27">
        <f>O32+O36</f>
        <v>11278710000</v>
      </c>
    </row>
    <row r="32" spans="1:15" s="31" customFormat="1" ht="23.25" customHeight="1" x14ac:dyDescent="0.25">
      <c r="A32" s="29">
        <v>1</v>
      </c>
      <c r="B32" s="30" t="s">
        <v>19</v>
      </c>
      <c r="C32" s="16"/>
      <c r="D32" s="16">
        <f>SUM(D33:D35)</f>
        <v>330</v>
      </c>
      <c r="E32" s="16"/>
      <c r="F32" s="16">
        <f>SUM(F33:F35)</f>
        <v>712800000</v>
      </c>
      <c r="G32" s="16"/>
      <c r="H32" s="16">
        <f>SUM(H33:H35)</f>
        <v>2985</v>
      </c>
      <c r="I32" s="16"/>
      <c r="J32" s="16">
        <f>SUM(J33:J35)</f>
        <v>2471580000</v>
      </c>
      <c r="K32" s="16"/>
      <c r="L32" s="16">
        <f>SUM(L33:L36)</f>
        <v>436</v>
      </c>
      <c r="M32" s="16"/>
      <c r="N32" s="16">
        <f>SUM(N33:N35)</f>
        <v>127710000</v>
      </c>
      <c r="O32" s="16">
        <f>F32+J32+N32</f>
        <v>3312090000</v>
      </c>
    </row>
    <row r="33" spans="1:15" s="31" customFormat="1" ht="23.25" customHeight="1" x14ac:dyDescent="0.25">
      <c r="A33" s="32" t="s">
        <v>20</v>
      </c>
      <c r="B33" s="30" t="s">
        <v>21</v>
      </c>
      <c r="C33" s="16">
        <f>300000-60000</f>
        <v>240000</v>
      </c>
      <c r="D33" s="33">
        <v>37</v>
      </c>
      <c r="E33" s="16">
        <v>9</v>
      </c>
      <c r="F33" s="16">
        <f>C33*D33*E33</f>
        <v>79920000</v>
      </c>
      <c r="G33" s="16">
        <f>100000-38000</f>
        <v>62000</v>
      </c>
      <c r="H33" s="33">
        <v>0</v>
      </c>
      <c r="I33" s="16">
        <v>9</v>
      </c>
      <c r="J33" s="16">
        <f>G33*H33*I33</f>
        <v>0</v>
      </c>
      <c r="K33" s="16">
        <f>50000-20000</f>
        <v>30000</v>
      </c>
      <c r="L33" s="33">
        <v>17</v>
      </c>
      <c r="M33" s="16">
        <v>9</v>
      </c>
      <c r="N33" s="16">
        <f>K33*L33*M33</f>
        <v>4590000</v>
      </c>
      <c r="O33" s="16">
        <f>F33+J33+N33</f>
        <v>84510000</v>
      </c>
    </row>
    <row r="34" spans="1:15" s="31" customFormat="1" ht="23.25" customHeight="1" x14ac:dyDescent="0.25">
      <c r="A34" s="32" t="s">
        <v>20</v>
      </c>
      <c r="B34" s="30" t="s">
        <v>22</v>
      </c>
      <c r="C34" s="16">
        <f>300000-60000</f>
        <v>240000</v>
      </c>
      <c r="D34" s="33"/>
      <c r="E34" s="16">
        <v>9</v>
      </c>
      <c r="F34" s="16">
        <f t="shared" ref="F34:F36" si="16">C34*D34*E34</f>
        <v>0</v>
      </c>
      <c r="G34" s="16">
        <f>100000-30000</f>
        <v>70000</v>
      </c>
      <c r="H34" s="33"/>
      <c r="I34" s="16">
        <v>9</v>
      </c>
      <c r="J34" s="16">
        <f t="shared" ref="J34:J36" si="17">G34*H34*I34</f>
        <v>0</v>
      </c>
      <c r="K34" s="16">
        <f>50000-15000</f>
        <v>35000</v>
      </c>
      <c r="L34" s="33"/>
      <c r="M34" s="16">
        <v>9</v>
      </c>
      <c r="N34" s="16">
        <f t="shared" ref="N34:N36" si="18">K34*L34*M34</f>
        <v>0</v>
      </c>
      <c r="O34" s="16">
        <f t="shared" ref="O34:O36" si="19">F34+J34+N34</f>
        <v>0</v>
      </c>
    </row>
    <row r="35" spans="1:15" s="31" customFormat="1" ht="23.25" customHeight="1" x14ac:dyDescent="0.25">
      <c r="A35" s="32" t="s">
        <v>20</v>
      </c>
      <c r="B35" s="30" t="s">
        <v>23</v>
      </c>
      <c r="C35" s="16">
        <f>390000-150000</f>
        <v>240000</v>
      </c>
      <c r="D35" s="33">
        <v>293</v>
      </c>
      <c r="E35" s="16">
        <v>9</v>
      </c>
      <c r="F35" s="16">
        <f t="shared" si="16"/>
        <v>632880000</v>
      </c>
      <c r="G35" s="16">
        <f>130000-38000</f>
        <v>92000</v>
      </c>
      <c r="H35" s="33">
        <v>2985</v>
      </c>
      <c r="I35" s="16">
        <v>9</v>
      </c>
      <c r="J35" s="16">
        <f t="shared" si="17"/>
        <v>2471580000</v>
      </c>
      <c r="K35" s="16">
        <f>65000-20000</f>
        <v>45000</v>
      </c>
      <c r="L35" s="33">
        <v>304</v>
      </c>
      <c r="M35" s="16">
        <v>9</v>
      </c>
      <c r="N35" s="16">
        <f t="shared" si="18"/>
        <v>123120000</v>
      </c>
      <c r="O35" s="16">
        <f t="shared" si="19"/>
        <v>3227580000</v>
      </c>
    </row>
    <row r="36" spans="1:15" s="31" customFormat="1" ht="23.25" customHeight="1" x14ac:dyDescent="0.25">
      <c r="A36" s="29">
        <v>2</v>
      </c>
      <c r="B36" s="30" t="s">
        <v>24</v>
      </c>
      <c r="C36" s="16">
        <f>300000-60000</f>
        <v>240000</v>
      </c>
      <c r="D36" s="33">
        <v>1684</v>
      </c>
      <c r="E36" s="16">
        <v>9</v>
      </c>
      <c r="F36" s="16">
        <f t="shared" si="16"/>
        <v>3637440000</v>
      </c>
      <c r="G36" s="16">
        <f>100000-30000</f>
        <v>70000</v>
      </c>
      <c r="H36" s="33">
        <v>6806</v>
      </c>
      <c r="I36" s="16">
        <v>9</v>
      </c>
      <c r="J36" s="16">
        <f t="shared" si="17"/>
        <v>4287780000</v>
      </c>
      <c r="K36" s="16">
        <f>50000-10000</f>
        <v>40000</v>
      </c>
      <c r="L36" s="33">
        <v>115</v>
      </c>
      <c r="M36" s="16">
        <v>9</v>
      </c>
      <c r="N36" s="16">
        <f t="shared" si="18"/>
        <v>41400000</v>
      </c>
      <c r="O36" s="16">
        <f t="shared" si="19"/>
        <v>7966620000</v>
      </c>
    </row>
    <row r="37" spans="1:15" s="11" customFormat="1" ht="23.25" customHeight="1" x14ac:dyDescent="0.25">
      <c r="A37" s="7" t="s">
        <v>33</v>
      </c>
      <c r="B37" s="8" t="s">
        <v>34</v>
      </c>
      <c r="C37" s="9"/>
      <c r="D37" s="10">
        <f>D38+D42</f>
        <v>6392</v>
      </c>
      <c r="E37" s="9"/>
      <c r="F37" s="10">
        <f>F38+F42</f>
        <v>13806720000</v>
      </c>
      <c r="G37" s="9"/>
      <c r="H37" s="10">
        <f>H38+H42</f>
        <v>3638</v>
      </c>
      <c r="I37" s="9"/>
      <c r="J37" s="10">
        <f>J38+J42</f>
        <v>2519802000</v>
      </c>
      <c r="K37" s="9"/>
      <c r="L37" s="10">
        <f>L38+L42</f>
        <v>0</v>
      </c>
      <c r="M37" s="9"/>
      <c r="N37" s="10">
        <f>N38+N42</f>
        <v>0</v>
      </c>
      <c r="O37" s="10">
        <f>O38+O42</f>
        <v>16326522000</v>
      </c>
    </row>
    <row r="38" spans="1:15" ht="23.25" customHeight="1" x14ac:dyDescent="0.25">
      <c r="A38" s="12">
        <v>1</v>
      </c>
      <c r="B38" s="13" t="s">
        <v>19</v>
      </c>
      <c r="C38" s="14"/>
      <c r="D38" s="14">
        <f>SUM(D39:D41)</f>
        <v>1445</v>
      </c>
      <c r="E38" s="14"/>
      <c r="F38" s="14">
        <f>SUM(F39:F41)</f>
        <v>3121200000</v>
      </c>
      <c r="G38" s="14"/>
      <c r="H38" s="14">
        <f>SUM(H39:H41)</f>
        <v>1219</v>
      </c>
      <c r="I38" s="14"/>
      <c r="J38" s="14">
        <f>SUM(J39:J41)</f>
        <v>995832000</v>
      </c>
      <c r="K38" s="14"/>
      <c r="L38" s="14">
        <f>SUM(L39:L41)</f>
        <v>0</v>
      </c>
      <c r="M38" s="14"/>
      <c r="N38" s="14">
        <f>SUM(N39:N41)</f>
        <v>0</v>
      </c>
      <c r="O38" s="14">
        <f>F38+J38+N38</f>
        <v>4117032000</v>
      </c>
    </row>
    <row r="39" spans="1:15" ht="23.25" customHeight="1" x14ac:dyDescent="0.25">
      <c r="A39" s="15" t="s">
        <v>20</v>
      </c>
      <c r="B39" s="13" t="s">
        <v>21</v>
      </c>
      <c r="C39" s="16">
        <f>300000-60000</f>
        <v>240000</v>
      </c>
      <c r="D39" s="23">
        <v>84</v>
      </c>
      <c r="E39" s="14">
        <v>9</v>
      </c>
      <c r="F39" s="14">
        <f>C39*D39*E39</f>
        <v>181440000</v>
      </c>
      <c r="G39" s="16">
        <f>100000-38000</f>
        <v>62000</v>
      </c>
      <c r="H39" s="23">
        <v>50</v>
      </c>
      <c r="I39" s="14">
        <v>9</v>
      </c>
      <c r="J39" s="14">
        <f>G39*H39*I39</f>
        <v>27900000</v>
      </c>
      <c r="K39" s="16">
        <f>50000-20000</f>
        <v>30000</v>
      </c>
      <c r="L39" s="23">
        <v>0</v>
      </c>
      <c r="M39" s="14">
        <v>9</v>
      </c>
      <c r="N39" s="14">
        <f>K39*L39*M39</f>
        <v>0</v>
      </c>
      <c r="O39" s="14">
        <f>F39+J39+N39</f>
        <v>209340000</v>
      </c>
    </row>
    <row r="40" spans="1:15" ht="23.25" customHeight="1" x14ac:dyDescent="0.25">
      <c r="A40" s="15" t="s">
        <v>20</v>
      </c>
      <c r="B40" s="13" t="s">
        <v>22</v>
      </c>
      <c r="C40" s="16">
        <f>300000-60000</f>
        <v>240000</v>
      </c>
      <c r="D40" s="23"/>
      <c r="E40" s="14">
        <v>9</v>
      </c>
      <c r="F40" s="14">
        <f t="shared" ref="F40:F42" si="20">C40*D40*E40</f>
        <v>0</v>
      </c>
      <c r="G40" s="16">
        <f>100000-30000</f>
        <v>70000</v>
      </c>
      <c r="H40" s="23"/>
      <c r="I40" s="14">
        <v>9</v>
      </c>
      <c r="J40" s="14">
        <f t="shared" ref="J40:J42" si="21">G40*H40*I40</f>
        <v>0</v>
      </c>
      <c r="K40" s="16">
        <f>50000-15000</f>
        <v>35000</v>
      </c>
      <c r="L40" s="23"/>
      <c r="M40" s="14">
        <v>9</v>
      </c>
      <c r="N40" s="14">
        <f t="shared" ref="N40:N42" si="22">K40*L40*M40</f>
        <v>0</v>
      </c>
      <c r="O40" s="14">
        <f t="shared" ref="O40:O42" si="23">F40+J40+N40</f>
        <v>0</v>
      </c>
    </row>
    <row r="41" spans="1:15" ht="23.25" customHeight="1" x14ac:dyDescent="0.25">
      <c r="A41" s="15" t="s">
        <v>20</v>
      </c>
      <c r="B41" s="13" t="s">
        <v>23</v>
      </c>
      <c r="C41" s="16">
        <f>390000-150000</f>
        <v>240000</v>
      </c>
      <c r="D41" s="23">
        <v>1361</v>
      </c>
      <c r="E41" s="14">
        <v>9</v>
      </c>
      <c r="F41" s="14">
        <f t="shared" si="20"/>
        <v>2939760000</v>
      </c>
      <c r="G41" s="16">
        <f>130000-38000</f>
        <v>92000</v>
      </c>
      <c r="H41" s="23">
        <v>1169</v>
      </c>
      <c r="I41" s="14">
        <v>9</v>
      </c>
      <c r="J41" s="14">
        <f t="shared" si="21"/>
        <v>967932000</v>
      </c>
      <c r="K41" s="16">
        <f>65000-20000</f>
        <v>45000</v>
      </c>
      <c r="L41" s="23">
        <v>0</v>
      </c>
      <c r="M41" s="14">
        <v>9</v>
      </c>
      <c r="N41" s="14">
        <f t="shared" si="22"/>
        <v>0</v>
      </c>
      <c r="O41" s="14">
        <f t="shared" si="23"/>
        <v>3907692000</v>
      </c>
    </row>
    <row r="42" spans="1:15" ht="23.25" customHeight="1" x14ac:dyDescent="0.25">
      <c r="A42" s="12">
        <v>2</v>
      </c>
      <c r="B42" s="13" t="s">
        <v>24</v>
      </c>
      <c r="C42" s="16">
        <f>300000-60000</f>
        <v>240000</v>
      </c>
      <c r="D42" s="23">
        <v>4947</v>
      </c>
      <c r="E42" s="14">
        <v>9</v>
      </c>
      <c r="F42" s="14">
        <f t="shared" si="20"/>
        <v>10685520000</v>
      </c>
      <c r="G42" s="16">
        <f>100000-30000</f>
        <v>70000</v>
      </c>
      <c r="H42" s="23">
        <v>2419</v>
      </c>
      <c r="I42" s="14">
        <v>9</v>
      </c>
      <c r="J42" s="14">
        <f t="shared" si="21"/>
        <v>1523970000</v>
      </c>
      <c r="K42" s="16">
        <f>50000-10000</f>
        <v>40000</v>
      </c>
      <c r="L42" s="23">
        <v>0</v>
      </c>
      <c r="M42" s="14">
        <v>9</v>
      </c>
      <c r="N42" s="14">
        <f t="shared" si="22"/>
        <v>0</v>
      </c>
      <c r="O42" s="14">
        <f t="shared" si="23"/>
        <v>12209490000</v>
      </c>
    </row>
    <row r="43" spans="1:15" s="11" customFormat="1" ht="23.25" customHeight="1" x14ac:dyDescent="0.25">
      <c r="A43" s="7" t="s">
        <v>35</v>
      </c>
      <c r="B43" s="8" t="s">
        <v>36</v>
      </c>
      <c r="C43" s="9"/>
      <c r="D43" s="10">
        <f>D44+D48</f>
        <v>2349</v>
      </c>
      <c r="E43" s="9"/>
      <c r="F43" s="10">
        <f>F44+F48</f>
        <v>5073840000</v>
      </c>
      <c r="G43" s="9"/>
      <c r="H43" s="10">
        <f>H44+H48</f>
        <v>3880</v>
      </c>
      <c r="I43" s="9"/>
      <c r="J43" s="10">
        <f>J44+J48</f>
        <v>2718846000</v>
      </c>
      <c r="K43" s="9"/>
      <c r="L43" s="10">
        <f>L44+L48</f>
        <v>1725</v>
      </c>
      <c r="M43" s="9"/>
      <c r="N43" s="10">
        <f>N44+N48</f>
        <v>650700000</v>
      </c>
      <c r="O43" s="10">
        <f>O44+O48</f>
        <v>8443386000</v>
      </c>
    </row>
    <row r="44" spans="1:15" ht="23.25" customHeight="1" x14ac:dyDescent="0.25">
      <c r="A44" s="12">
        <v>1</v>
      </c>
      <c r="B44" s="13" t="s">
        <v>19</v>
      </c>
      <c r="C44" s="14"/>
      <c r="D44" s="14">
        <f>SUM(D45:D47)</f>
        <v>798</v>
      </c>
      <c r="E44" s="14"/>
      <c r="F44" s="14">
        <f>SUM(F45:F47)</f>
        <v>1723680000</v>
      </c>
      <c r="G44" s="14"/>
      <c r="H44" s="14">
        <f>SUM(H45:H47)</f>
        <v>1472</v>
      </c>
      <c r="I44" s="14"/>
      <c r="J44" s="14">
        <f>SUM(J45:J47)</f>
        <v>1201806000</v>
      </c>
      <c r="K44" s="14"/>
      <c r="L44" s="14">
        <f>SUM(L45:L47)</f>
        <v>804</v>
      </c>
      <c r="M44" s="14"/>
      <c r="N44" s="14">
        <f>SUM(N45:N47)</f>
        <v>319140000</v>
      </c>
      <c r="O44" s="14">
        <f>F44+J44+N44</f>
        <v>3244626000</v>
      </c>
    </row>
    <row r="45" spans="1:15" ht="23.25" customHeight="1" x14ac:dyDescent="0.25">
      <c r="A45" s="15" t="s">
        <v>20</v>
      </c>
      <c r="B45" s="13" t="s">
        <v>21</v>
      </c>
      <c r="C45" s="16">
        <f>300000-60000</f>
        <v>240000</v>
      </c>
      <c r="D45" s="23">
        <v>36</v>
      </c>
      <c r="E45" s="14">
        <v>9</v>
      </c>
      <c r="F45" s="14">
        <f>C45*D45*E45</f>
        <v>77760000</v>
      </c>
      <c r="G45" s="16">
        <f>100000-38000</f>
        <v>62000</v>
      </c>
      <c r="H45" s="23">
        <v>63</v>
      </c>
      <c r="I45" s="14">
        <v>9</v>
      </c>
      <c r="J45" s="14">
        <f>G45*H45*I45</f>
        <v>35154000</v>
      </c>
      <c r="K45" s="16">
        <f>50000-20000</f>
        <v>30000</v>
      </c>
      <c r="L45" s="23">
        <v>48</v>
      </c>
      <c r="M45" s="14">
        <v>9</v>
      </c>
      <c r="N45" s="14">
        <f>K45*L45*M45</f>
        <v>12960000</v>
      </c>
      <c r="O45" s="14">
        <f>F45+J45+N45</f>
        <v>125874000</v>
      </c>
    </row>
    <row r="46" spans="1:15" ht="23.25" customHeight="1" x14ac:dyDescent="0.25">
      <c r="A46" s="15" t="s">
        <v>20</v>
      </c>
      <c r="B46" s="13" t="s">
        <v>22</v>
      </c>
      <c r="C46" s="16">
        <f>300000-60000</f>
        <v>240000</v>
      </c>
      <c r="D46" s="23"/>
      <c r="E46" s="14">
        <v>9</v>
      </c>
      <c r="F46" s="14">
        <f t="shared" ref="F46:F48" si="24">C46*D46*E46</f>
        <v>0</v>
      </c>
      <c r="G46" s="16">
        <f>100000-30000</f>
        <v>70000</v>
      </c>
      <c r="H46" s="23"/>
      <c r="I46" s="14">
        <v>9</v>
      </c>
      <c r="J46" s="14">
        <f t="shared" ref="J46:J48" si="25">G46*H46*I46</f>
        <v>0</v>
      </c>
      <c r="K46" s="16">
        <f>50000-15000</f>
        <v>35000</v>
      </c>
      <c r="L46" s="23"/>
      <c r="M46" s="14">
        <v>9</v>
      </c>
      <c r="N46" s="14">
        <f t="shared" ref="N46:N48" si="26">K46*L46*M46</f>
        <v>0</v>
      </c>
      <c r="O46" s="14">
        <f t="shared" ref="O46:O48" si="27">F46+J46+N46</f>
        <v>0</v>
      </c>
    </row>
    <row r="47" spans="1:15" ht="23.25" customHeight="1" x14ac:dyDescent="0.25">
      <c r="A47" s="15" t="s">
        <v>20</v>
      </c>
      <c r="B47" s="13" t="s">
        <v>23</v>
      </c>
      <c r="C47" s="16">
        <f>390000-150000</f>
        <v>240000</v>
      </c>
      <c r="D47" s="23">
        <v>762</v>
      </c>
      <c r="E47" s="14">
        <v>9</v>
      </c>
      <c r="F47" s="14">
        <f t="shared" si="24"/>
        <v>1645920000</v>
      </c>
      <c r="G47" s="16">
        <f>130000-38000</f>
        <v>92000</v>
      </c>
      <c r="H47" s="23">
        <v>1409</v>
      </c>
      <c r="I47" s="14">
        <v>9</v>
      </c>
      <c r="J47" s="14">
        <f t="shared" si="25"/>
        <v>1166652000</v>
      </c>
      <c r="K47" s="16">
        <f>65000-20000</f>
        <v>45000</v>
      </c>
      <c r="L47" s="23">
        <v>756</v>
      </c>
      <c r="M47" s="14">
        <v>9</v>
      </c>
      <c r="N47" s="14">
        <f t="shared" si="26"/>
        <v>306180000</v>
      </c>
      <c r="O47" s="14">
        <f t="shared" si="27"/>
        <v>3118752000</v>
      </c>
    </row>
    <row r="48" spans="1:15" ht="23.25" customHeight="1" x14ac:dyDescent="0.25">
      <c r="A48" s="12">
        <v>2</v>
      </c>
      <c r="B48" s="13" t="s">
        <v>24</v>
      </c>
      <c r="C48" s="16">
        <f>300000-60000</f>
        <v>240000</v>
      </c>
      <c r="D48" s="23">
        <v>1551</v>
      </c>
      <c r="E48" s="14">
        <v>9</v>
      </c>
      <c r="F48" s="14">
        <f t="shared" si="24"/>
        <v>3350160000</v>
      </c>
      <c r="G48" s="16">
        <f>100000-30000</f>
        <v>70000</v>
      </c>
      <c r="H48" s="23">
        <v>2408</v>
      </c>
      <c r="I48" s="14">
        <v>9</v>
      </c>
      <c r="J48" s="14">
        <f t="shared" si="25"/>
        <v>1517040000</v>
      </c>
      <c r="K48" s="16">
        <f>50000-10000</f>
        <v>40000</v>
      </c>
      <c r="L48" s="23">
        <v>921</v>
      </c>
      <c r="M48" s="14">
        <v>9</v>
      </c>
      <c r="N48" s="14">
        <f t="shared" si="26"/>
        <v>331560000</v>
      </c>
      <c r="O48" s="14">
        <f t="shared" si="27"/>
        <v>5198760000</v>
      </c>
    </row>
    <row r="49" spans="1:15" s="11" customFormat="1" ht="23.25" customHeight="1" x14ac:dyDescent="0.25">
      <c r="A49" s="7" t="s">
        <v>37</v>
      </c>
      <c r="B49" s="8" t="s">
        <v>38</v>
      </c>
      <c r="C49" s="9"/>
      <c r="D49" s="10">
        <f>D50+D54</f>
        <v>0</v>
      </c>
      <c r="E49" s="9"/>
      <c r="F49" s="10">
        <f>F50+F54</f>
        <v>0</v>
      </c>
      <c r="G49" s="9"/>
      <c r="H49" s="10">
        <f>H50+H54</f>
        <v>5376</v>
      </c>
      <c r="I49" s="9"/>
      <c r="J49" s="10">
        <f>J50+J54</f>
        <v>3788244000</v>
      </c>
      <c r="K49" s="9"/>
      <c r="L49" s="10">
        <f>L50+L54</f>
        <v>6090</v>
      </c>
      <c r="M49" s="9"/>
      <c r="N49" s="10">
        <f>N50+N54</f>
        <v>2283435000</v>
      </c>
      <c r="O49" s="10">
        <f>O50+O54</f>
        <v>6071679000</v>
      </c>
    </row>
    <row r="50" spans="1:15" ht="23.25" customHeight="1" x14ac:dyDescent="0.25">
      <c r="A50" s="12">
        <v>1</v>
      </c>
      <c r="B50" s="13" t="s">
        <v>19</v>
      </c>
      <c r="C50" s="14"/>
      <c r="D50" s="14">
        <f>SUM(D51:D53)</f>
        <v>0</v>
      </c>
      <c r="E50" s="14"/>
      <c r="F50" s="14">
        <f>SUM(F51:F53)</f>
        <v>0</v>
      </c>
      <c r="G50" s="14"/>
      <c r="H50" s="14">
        <f>SUM(H51:H53)</f>
        <v>2068</v>
      </c>
      <c r="I50" s="14"/>
      <c r="J50" s="14">
        <f>SUM(J51:J53)</f>
        <v>1704204000</v>
      </c>
      <c r="K50" s="14"/>
      <c r="L50" s="14">
        <f>SUM(L51:L53)</f>
        <v>2605</v>
      </c>
      <c r="M50" s="14"/>
      <c r="N50" s="14">
        <f>SUM(N51:N53)</f>
        <v>1028835000</v>
      </c>
      <c r="O50" s="14">
        <f>F50+J50+N50</f>
        <v>2733039000</v>
      </c>
    </row>
    <row r="51" spans="1:15" ht="23.25" customHeight="1" x14ac:dyDescent="0.25">
      <c r="A51" s="15" t="s">
        <v>20</v>
      </c>
      <c r="B51" s="13" t="s">
        <v>21</v>
      </c>
      <c r="C51" s="16">
        <f>300000-60000</f>
        <v>240000</v>
      </c>
      <c r="D51" s="23">
        <v>0</v>
      </c>
      <c r="E51" s="14">
        <v>9</v>
      </c>
      <c r="F51" s="14">
        <f>C51*D51*E51</f>
        <v>0</v>
      </c>
      <c r="G51" s="16">
        <f>100000-38000</f>
        <v>62000</v>
      </c>
      <c r="H51" s="23">
        <v>30</v>
      </c>
      <c r="I51" s="14">
        <v>9</v>
      </c>
      <c r="J51" s="14">
        <f>G51*H51*I51</f>
        <v>16740000</v>
      </c>
      <c r="K51" s="16">
        <f>50000-20000</f>
        <v>30000</v>
      </c>
      <c r="L51" s="23">
        <v>194</v>
      </c>
      <c r="M51" s="14">
        <v>9</v>
      </c>
      <c r="N51" s="14">
        <f>K51*L51*M51</f>
        <v>52380000</v>
      </c>
      <c r="O51" s="14">
        <f>F51+J51+N51</f>
        <v>69120000</v>
      </c>
    </row>
    <row r="52" spans="1:15" ht="23.25" customHeight="1" x14ac:dyDescent="0.25">
      <c r="A52" s="15" t="s">
        <v>20</v>
      </c>
      <c r="B52" s="13" t="s">
        <v>22</v>
      </c>
      <c r="C52" s="16">
        <f>300000-60000</f>
        <v>240000</v>
      </c>
      <c r="D52" s="23"/>
      <c r="E52" s="14">
        <v>9</v>
      </c>
      <c r="F52" s="14">
        <f t="shared" ref="F52:F54" si="28">C52*D52*E52</f>
        <v>0</v>
      </c>
      <c r="G52" s="16">
        <f>100000-30000</f>
        <v>70000</v>
      </c>
      <c r="H52" s="23"/>
      <c r="I52" s="14">
        <v>9</v>
      </c>
      <c r="J52" s="14">
        <f t="shared" ref="J52:J54" si="29">G52*H52*I52</f>
        <v>0</v>
      </c>
      <c r="K52" s="16">
        <f>50000-15000</f>
        <v>35000</v>
      </c>
      <c r="L52" s="23"/>
      <c r="M52" s="14">
        <v>9</v>
      </c>
      <c r="N52" s="14">
        <f t="shared" ref="N52:N54" si="30">K52*L52*M52</f>
        <v>0</v>
      </c>
      <c r="O52" s="14">
        <f t="shared" ref="O52:O54" si="31">F52+J52+N52</f>
        <v>0</v>
      </c>
    </row>
    <row r="53" spans="1:15" ht="23.25" customHeight="1" x14ac:dyDescent="0.25">
      <c r="A53" s="15" t="s">
        <v>20</v>
      </c>
      <c r="B53" s="13" t="s">
        <v>23</v>
      </c>
      <c r="C53" s="16">
        <f>390000-150000</f>
        <v>240000</v>
      </c>
      <c r="D53" s="23">
        <v>0</v>
      </c>
      <c r="E53" s="14">
        <v>9</v>
      </c>
      <c r="F53" s="14">
        <f t="shared" si="28"/>
        <v>0</v>
      </c>
      <c r="G53" s="16">
        <f>130000-38000</f>
        <v>92000</v>
      </c>
      <c r="H53" s="23">
        <v>2038</v>
      </c>
      <c r="I53" s="14">
        <v>9</v>
      </c>
      <c r="J53" s="14">
        <f t="shared" si="29"/>
        <v>1687464000</v>
      </c>
      <c r="K53" s="16">
        <f>65000-20000</f>
        <v>45000</v>
      </c>
      <c r="L53" s="23">
        <v>2411</v>
      </c>
      <c r="M53" s="14">
        <v>9</v>
      </c>
      <c r="N53" s="14">
        <f t="shared" si="30"/>
        <v>976455000</v>
      </c>
      <c r="O53" s="14">
        <f t="shared" si="31"/>
        <v>2663919000</v>
      </c>
    </row>
    <row r="54" spans="1:15" ht="23.25" customHeight="1" x14ac:dyDescent="0.25">
      <c r="A54" s="12">
        <v>2</v>
      </c>
      <c r="B54" s="13" t="s">
        <v>24</v>
      </c>
      <c r="C54" s="16">
        <f>300000-60000</f>
        <v>240000</v>
      </c>
      <c r="D54" s="23">
        <v>0</v>
      </c>
      <c r="E54" s="14">
        <v>9</v>
      </c>
      <c r="F54" s="14">
        <f t="shared" si="28"/>
        <v>0</v>
      </c>
      <c r="G54" s="16">
        <f>100000-30000</f>
        <v>70000</v>
      </c>
      <c r="H54" s="23">
        <v>3308</v>
      </c>
      <c r="I54" s="14">
        <v>9</v>
      </c>
      <c r="J54" s="14">
        <f t="shared" si="29"/>
        <v>2084040000</v>
      </c>
      <c r="K54" s="16">
        <f>50000-10000</f>
        <v>40000</v>
      </c>
      <c r="L54" s="23">
        <v>3485</v>
      </c>
      <c r="M54" s="14">
        <v>9</v>
      </c>
      <c r="N54" s="14">
        <f t="shared" si="30"/>
        <v>1254600000</v>
      </c>
      <c r="O54" s="14">
        <f t="shared" si="31"/>
        <v>3338640000</v>
      </c>
    </row>
    <row r="55" spans="1:15" s="11" customFormat="1" ht="23.25" customHeight="1" x14ac:dyDescent="0.25">
      <c r="A55" s="7" t="s">
        <v>39</v>
      </c>
      <c r="B55" s="8" t="s">
        <v>40</v>
      </c>
      <c r="C55" s="9"/>
      <c r="D55" s="10">
        <f>D56+D60</f>
        <v>4372</v>
      </c>
      <c r="E55" s="9"/>
      <c r="F55" s="10">
        <f>F56+F60</f>
        <v>9443520000</v>
      </c>
      <c r="G55" s="9"/>
      <c r="H55" s="10">
        <f>H56+H60</f>
        <v>8575</v>
      </c>
      <c r="I55" s="9"/>
      <c r="J55" s="10">
        <f>J56+J60</f>
        <v>6044526000</v>
      </c>
      <c r="K55" s="9"/>
      <c r="L55" s="10">
        <f>L56+L60</f>
        <v>902</v>
      </c>
      <c r="M55" s="9"/>
      <c r="N55" s="10">
        <f>N56+N60</f>
        <v>336555000</v>
      </c>
      <c r="O55" s="10">
        <f>O56+O60</f>
        <v>15824601000</v>
      </c>
    </row>
    <row r="56" spans="1:15" ht="23.25" customHeight="1" x14ac:dyDescent="0.25">
      <c r="A56" s="12">
        <v>1</v>
      </c>
      <c r="B56" s="13" t="s">
        <v>19</v>
      </c>
      <c r="C56" s="14"/>
      <c r="D56" s="14">
        <f>SUM(D57:D59)</f>
        <v>1424</v>
      </c>
      <c r="E56" s="14"/>
      <c r="F56" s="14">
        <f>SUM(F57:F59)</f>
        <v>3075840000</v>
      </c>
      <c r="G56" s="14"/>
      <c r="H56" s="14">
        <f>SUM(H57:H59)</f>
        <v>3417</v>
      </c>
      <c r="I56" s="14"/>
      <c r="J56" s="14">
        <f>SUM(J57:J59)</f>
        <v>2794986000</v>
      </c>
      <c r="K56" s="14"/>
      <c r="L56" s="14">
        <f>SUM(L57:L59)</f>
        <v>263</v>
      </c>
      <c r="M56" s="14"/>
      <c r="N56" s="14">
        <f>SUM(N57:N59)</f>
        <v>106515000</v>
      </c>
      <c r="O56" s="14">
        <f>F56+J56+N56</f>
        <v>5977341000</v>
      </c>
    </row>
    <row r="57" spans="1:15" ht="23.25" customHeight="1" x14ac:dyDescent="0.25">
      <c r="A57" s="15" t="s">
        <v>20</v>
      </c>
      <c r="B57" s="13" t="s">
        <v>21</v>
      </c>
      <c r="C57" s="16">
        <f>300000-60000</f>
        <v>240000</v>
      </c>
      <c r="D57" s="23">
        <v>70</v>
      </c>
      <c r="E57" s="14">
        <v>9</v>
      </c>
      <c r="F57" s="14">
        <f>C57*D57*E57</f>
        <v>151200000</v>
      </c>
      <c r="G57" s="16">
        <f>100000-38000</f>
        <v>62000</v>
      </c>
      <c r="H57" s="23">
        <v>127</v>
      </c>
      <c r="I57" s="14">
        <v>9</v>
      </c>
      <c r="J57" s="14">
        <f>G57*H57*I57</f>
        <v>70866000</v>
      </c>
      <c r="K57" s="16">
        <f>50000-20000</f>
        <v>30000</v>
      </c>
      <c r="L57" s="23">
        <v>0</v>
      </c>
      <c r="M57" s="14">
        <v>9</v>
      </c>
      <c r="N57" s="14">
        <f>K57*L57*M57</f>
        <v>0</v>
      </c>
      <c r="O57" s="14">
        <f>F57+J57+N57</f>
        <v>222066000</v>
      </c>
    </row>
    <row r="58" spans="1:15" ht="23.25" customHeight="1" x14ac:dyDescent="0.25">
      <c r="A58" s="15" t="s">
        <v>20</v>
      </c>
      <c r="B58" s="13" t="s">
        <v>22</v>
      </c>
      <c r="C58" s="16">
        <f>300000-60000</f>
        <v>240000</v>
      </c>
      <c r="D58" s="23"/>
      <c r="E58" s="14">
        <v>9</v>
      </c>
      <c r="F58" s="14">
        <f t="shared" ref="F58:F60" si="32">C58*D58*E58</f>
        <v>0</v>
      </c>
      <c r="G58" s="16">
        <f>100000-30000</f>
        <v>70000</v>
      </c>
      <c r="H58" s="23"/>
      <c r="I58" s="14">
        <v>9</v>
      </c>
      <c r="J58" s="14">
        <f t="shared" ref="J58:J60" si="33">G58*H58*I58</f>
        <v>0</v>
      </c>
      <c r="K58" s="16">
        <f>50000-15000</f>
        <v>35000</v>
      </c>
      <c r="L58" s="23"/>
      <c r="M58" s="14">
        <v>9</v>
      </c>
      <c r="N58" s="14">
        <f t="shared" ref="N58:N60" si="34">K58*L58*M58</f>
        <v>0</v>
      </c>
      <c r="O58" s="14">
        <f t="shared" ref="O58:O60" si="35">F58+J58+N58</f>
        <v>0</v>
      </c>
    </row>
    <row r="59" spans="1:15" ht="23.25" customHeight="1" x14ac:dyDescent="0.25">
      <c r="A59" s="15" t="s">
        <v>20</v>
      </c>
      <c r="B59" s="13" t="s">
        <v>23</v>
      </c>
      <c r="C59" s="16">
        <f>390000-150000</f>
        <v>240000</v>
      </c>
      <c r="D59" s="23">
        <v>1354</v>
      </c>
      <c r="E59" s="14">
        <v>9</v>
      </c>
      <c r="F59" s="14">
        <f t="shared" si="32"/>
        <v>2924640000</v>
      </c>
      <c r="G59" s="16">
        <f>130000-38000</f>
        <v>92000</v>
      </c>
      <c r="H59" s="23">
        <v>3290</v>
      </c>
      <c r="I59" s="14">
        <v>9</v>
      </c>
      <c r="J59" s="14">
        <f t="shared" si="33"/>
        <v>2724120000</v>
      </c>
      <c r="K59" s="16">
        <f>65000-20000</f>
        <v>45000</v>
      </c>
      <c r="L59" s="23">
        <v>263</v>
      </c>
      <c r="M59" s="14">
        <v>9</v>
      </c>
      <c r="N59" s="14">
        <f t="shared" si="34"/>
        <v>106515000</v>
      </c>
      <c r="O59" s="14">
        <f t="shared" si="35"/>
        <v>5755275000</v>
      </c>
    </row>
    <row r="60" spans="1:15" ht="23.25" customHeight="1" x14ac:dyDescent="0.25">
      <c r="A60" s="12">
        <v>2</v>
      </c>
      <c r="B60" s="13" t="s">
        <v>24</v>
      </c>
      <c r="C60" s="16">
        <f>300000-60000</f>
        <v>240000</v>
      </c>
      <c r="D60" s="23">
        <v>2948</v>
      </c>
      <c r="E60" s="14">
        <v>9</v>
      </c>
      <c r="F60" s="14">
        <f t="shared" si="32"/>
        <v>6367680000</v>
      </c>
      <c r="G60" s="16">
        <f>100000-30000</f>
        <v>70000</v>
      </c>
      <c r="H60" s="23">
        <v>5158</v>
      </c>
      <c r="I60" s="14">
        <v>9</v>
      </c>
      <c r="J60" s="14">
        <f t="shared" si="33"/>
        <v>3249540000</v>
      </c>
      <c r="K60" s="16">
        <f>50000-10000</f>
        <v>40000</v>
      </c>
      <c r="L60" s="23">
        <v>639</v>
      </c>
      <c r="M60" s="14">
        <v>9</v>
      </c>
      <c r="N60" s="14">
        <f t="shared" si="34"/>
        <v>230040000</v>
      </c>
      <c r="O60" s="14">
        <f t="shared" si="35"/>
        <v>9847260000</v>
      </c>
    </row>
    <row r="61" spans="1:15" s="11" customFormat="1" ht="23.25" customHeight="1" x14ac:dyDescent="0.25">
      <c r="A61" s="7" t="s">
        <v>41</v>
      </c>
      <c r="B61" s="8" t="s">
        <v>42</v>
      </c>
      <c r="C61" s="9"/>
      <c r="D61" s="10">
        <f>D62+D66</f>
        <v>0</v>
      </c>
      <c r="E61" s="9"/>
      <c r="F61" s="10">
        <f>F62+F66</f>
        <v>0</v>
      </c>
      <c r="G61" s="9"/>
      <c r="H61" s="10">
        <f>H62+H66</f>
        <v>0</v>
      </c>
      <c r="I61" s="9"/>
      <c r="J61" s="10">
        <f>J62+J66</f>
        <v>0</v>
      </c>
      <c r="K61" s="9"/>
      <c r="L61" s="10">
        <f>L62+L66</f>
        <v>3829</v>
      </c>
      <c r="M61" s="9"/>
      <c r="N61" s="10">
        <f>N62+N66</f>
        <v>1401120000</v>
      </c>
      <c r="O61" s="10">
        <f>O62+O66</f>
        <v>1401120000</v>
      </c>
    </row>
    <row r="62" spans="1:15" ht="23.25" customHeight="1" x14ac:dyDescent="0.25">
      <c r="A62" s="12">
        <v>1</v>
      </c>
      <c r="B62" s="13" t="s">
        <v>19</v>
      </c>
      <c r="C62" s="14"/>
      <c r="D62" s="14">
        <f>SUM(D63:D65)</f>
        <v>0</v>
      </c>
      <c r="E62" s="14"/>
      <c r="F62" s="14">
        <f>SUM(F63:F65)</f>
        <v>0</v>
      </c>
      <c r="G62" s="14"/>
      <c r="H62" s="14">
        <f>SUM(H63:H65)</f>
        <v>0</v>
      </c>
      <c r="I62" s="14"/>
      <c r="J62" s="14">
        <f>SUM(J63:J65)</f>
        <v>0</v>
      </c>
      <c r="K62" s="14"/>
      <c r="L62" s="14">
        <f>SUM(L63:L65)</f>
        <v>2046</v>
      </c>
      <c r="M62" s="14"/>
      <c r="N62" s="14">
        <f>SUM(N63:N65)</f>
        <v>759240000</v>
      </c>
      <c r="O62" s="14">
        <f>F62+J62+N62</f>
        <v>759240000</v>
      </c>
    </row>
    <row r="63" spans="1:15" ht="23.25" customHeight="1" x14ac:dyDescent="0.25">
      <c r="A63" s="15" t="s">
        <v>20</v>
      </c>
      <c r="B63" s="13" t="s">
        <v>21</v>
      </c>
      <c r="C63" s="16">
        <f>300000-60000</f>
        <v>240000</v>
      </c>
      <c r="D63" s="14">
        <v>0</v>
      </c>
      <c r="E63" s="14">
        <v>9</v>
      </c>
      <c r="F63" s="14">
        <f>C63*D63*E63</f>
        <v>0</v>
      </c>
      <c r="G63" s="16">
        <f>100000-38000</f>
        <v>62000</v>
      </c>
      <c r="H63" s="14">
        <v>0</v>
      </c>
      <c r="I63" s="14">
        <v>9</v>
      </c>
      <c r="J63" s="14">
        <f>G63*H63*I63</f>
        <v>0</v>
      </c>
      <c r="K63" s="16">
        <f>50000-20000</f>
        <v>30000</v>
      </c>
      <c r="L63" s="23">
        <v>514</v>
      </c>
      <c r="M63" s="14">
        <v>9</v>
      </c>
      <c r="N63" s="14">
        <f>K63*L63*M63</f>
        <v>138780000</v>
      </c>
      <c r="O63" s="14">
        <f>F63+J63+N63</f>
        <v>138780000</v>
      </c>
    </row>
    <row r="64" spans="1:15" ht="23.25" customHeight="1" x14ac:dyDescent="0.25">
      <c r="A64" s="15" t="s">
        <v>20</v>
      </c>
      <c r="B64" s="13" t="s">
        <v>22</v>
      </c>
      <c r="C64" s="16">
        <f>300000-60000</f>
        <v>240000</v>
      </c>
      <c r="D64" s="14">
        <v>0</v>
      </c>
      <c r="E64" s="14">
        <v>9</v>
      </c>
      <c r="F64" s="14">
        <f t="shared" ref="F64:F66" si="36">C64*D64*E64</f>
        <v>0</v>
      </c>
      <c r="G64" s="16">
        <f>100000-30000</f>
        <v>70000</v>
      </c>
      <c r="H64" s="14">
        <v>0</v>
      </c>
      <c r="I64" s="14">
        <v>9</v>
      </c>
      <c r="J64" s="14">
        <f t="shared" ref="J64:J66" si="37">G64*H64*I64</f>
        <v>0</v>
      </c>
      <c r="K64" s="16">
        <f>50000-15000</f>
        <v>35000</v>
      </c>
      <c r="L64" s="23"/>
      <c r="M64" s="14">
        <v>9</v>
      </c>
      <c r="N64" s="14">
        <f t="shared" ref="N64:N66" si="38">K64*L64*M64</f>
        <v>0</v>
      </c>
      <c r="O64" s="14">
        <f t="shared" ref="O64:O66" si="39">F64+J64+N64</f>
        <v>0</v>
      </c>
    </row>
    <row r="65" spans="1:15" ht="23.25" customHeight="1" x14ac:dyDescent="0.25">
      <c r="A65" s="15" t="s">
        <v>20</v>
      </c>
      <c r="B65" s="13" t="s">
        <v>23</v>
      </c>
      <c r="C65" s="16">
        <f>390000-150000</f>
        <v>240000</v>
      </c>
      <c r="D65" s="14">
        <v>0</v>
      </c>
      <c r="E65" s="14">
        <v>9</v>
      </c>
      <c r="F65" s="14">
        <f t="shared" si="36"/>
        <v>0</v>
      </c>
      <c r="G65" s="16">
        <f>130000-38000</f>
        <v>92000</v>
      </c>
      <c r="H65" s="14">
        <v>0</v>
      </c>
      <c r="I65" s="14">
        <v>9</v>
      </c>
      <c r="J65" s="14">
        <f t="shared" si="37"/>
        <v>0</v>
      </c>
      <c r="K65" s="16">
        <f>65000-20000</f>
        <v>45000</v>
      </c>
      <c r="L65" s="23">
        <v>1532</v>
      </c>
      <c r="M65" s="14">
        <v>9</v>
      </c>
      <c r="N65" s="14">
        <f t="shared" si="38"/>
        <v>620460000</v>
      </c>
      <c r="O65" s="14">
        <f t="shared" si="39"/>
        <v>620460000</v>
      </c>
    </row>
    <row r="66" spans="1:15" ht="23.25" customHeight="1" x14ac:dyDescent="0.25">
      <c r="A66" s="12">
        <v>2</v>
      </c>
      <c r="B66" s="13" t="s">
        <v>24</v>
      </c>
      <c r="C66" s="16">
        <f>300000-60000</f>
        <v>240000</v>
      </c>
      <c r="D66" s="14">
        <v>0</v>
      </c>
      <c r="E66" s="14">
        <v>9</v>
      </c>
      <c r="F66" s="14">
        <f t="shared" si="36"/>
        <v>0</v>
      </c>
      <c r="G66" s="16">
        <f>100000-30000</f>
        <v>70000</v>
      </c>
      <c r="H66" s="14">
        <v>0</v>
      </c>
      <c r="I66" s="14">
        <v>9</v>
      </c>
      <c r="J66" s="14">
        <f t="shared" si="37"/>
        <v>0</v>
      </c>
      <c r="K66" s="16">
        <f>50000-10000</f>
        <v>40000</v>
      </c>
      <c r="L66" s="23">
        <v>1783</v>
      </c>
      <c r="M66" s="14">
        <v>9</v>
      </c>
      <c r="N66" s="14">
        <f t="shared" si="38"/>
        <v>641880000</v>
      </c>
      <c r="O66" s="14">
        <f t="shared" si="39"/>
        <v>641880000</v>
      </c>
    </row>
    <row r="67" spans="1:15" s="19" customFormat="1" ht="23.25" customHeight="1" x14ac:dyDescent="0.2">
      <c r="A67" s="17" t="s">
        <v>43</v>
      </c>
      <c r="B67" s="8" t="s">
        <v>44</v>
      </c>
      <c r="C67" s="18"/>
      <c r="D67" s="18">
        <f>D68</f>
        <v>28324</v>
      </c>
      <c r="E67" s="18"/>
      <c r="F67" s="18">
        <f>F68</f>
        <v>57356100000</v>
      </c>
      <c r="G67" s="18"/>
      <c r="H67" s="18">
        <f>H68</f>
        <v>6212</v>
      </c>
      <c r="I67" s="18"/>
      <c r="J67" s="18">
        <f>J68</f>
        <v>8665740000</v>
      </c>
      <c r="K67" s="18"/>
      <c r="L67" s="18">
        <f>L68</f>
        <v>2965</v>
      </c>
      <c r="M67" s="18"/>
      <c r="N67" s="18">
        <f>N68</f>
        <v>2001375000</v>
      </c>
      <c r="O67" s="18">
        <f>O68</f>
        <v>68023215000</v>
      </c>
    </row>
    <row r="68" spans="1:15" ht="23.25" customHeight="1" x14ac:dyDescent="0.25">
      <c r="A68" s="12">
        <v>1</v>
      </c>
      <c r="B68" s="13" t="s">
        <v>45</v>
      </c>
      <c r="C68" s="16">
        <f>300000-75000</f>
        <v>225000</v>
      </c>
      <c r="D68" s="23">
        <v>28324</v>
      </c>
      <c r="E68" s="14">
        <v>9</v>
      </c>
      <c r="F68" s="14">
        <f t="shared" ref="F68" si="40">C68*D68*E68</f>
        <v>57356100000</v>
      </c>
      <c r="G68" s="16">
        <f>200000-45000</f>
        <v>155000</v>
      </c>
      <c r="H68" s="23">
        <v>6212</v>
      </c>
      <c r="I68" s="14">
        <v>9</v>
      </c>
      <c r="J68" s="14">
        <f t="shared" ref="J68" si="41">G68*H68*I68</f>
        <v>8665740000</v>
      </c>
      <c r="K68" s="16">
        <f>100000-25000</f>
        <v>75000</v>
      </c>
      <c r="L68" s="23">
        <v>2965</v>
      </c>
      <c r="M68" s="14">
        <v>9</v>
      </c>
      <c r="N68" s="14">
        <f t="shared" ref="N68" si="42">K68*L68*M68</f>
        <v>2001375000</v>
      </c>
      <c r="O68" s="14">
        <f t="shared" ref="O68" si="43">F68+J68+N68</f>
        <v>68023215000</v>
      </c>
    </row>
    <row r="69" spans="1:15" s="19" customFormat="1" ht="24.75" customHeight="1" x14ac:dyDescent="0.2">
      <c r="A69" s="17"/>
      <c r="B69" s="20" t="s">
        <v>6</v>
      </c>
      <c r="C69" s="18"/>
      <c r="D69" s="18">
        <f>D6+D67</f>
        <v>74238</v>
      </c>
      <c r="E69" s="18"/>
      <c r="F69" s="18">
        <f>F6+F67</f>
        <v>156530340000</v>
      </c>
      <c r="G69" s="18"/>
      <c r="H69" s="18">
        <f>H6+H67</f>
        <v>61530</v>
      </c>
      <c r="I69" s="18"/>
      <c r="J69" s="18">
        <f>J6+J67</f>
        <v>47427966000</v>
      </c>
      <c r="K69" s="18"/>
      <c r="L69" s="18">
        <f>L6+L67</f>
        <v>27724</v>
      </c>
      <c r="M69" s="18"/>
      <c r="N69" s="18">
        <f>N6+N67</f>
        <v>11215305000</v>
      </c>
      <c r="O69" s="18">
        <f>O6+O67</f>
        <v>215173611000</v>
      </c>
    </row>
    <row r="70" spans="1:15" ht="58.5" customHeight="1" x14ac:dyDescent="0.25">
      <c r="B70" s="34" t="s">
        <v>46</v>
      </c>
      <c r="C70" s="35"/>
      <c r="D70" s="35"/>
      <c r="E70" s="35"/>
      <c r="F70" s="35"/>
      <c r="G70" s="35"/>
      <c r="H70" s="35"/>
      <c r="I70" s="35"/>
      <c r="J70" s="35"/>
      <c r="K70" s="35"/>
      <c r="L70" s="35"/>
      <c r="M70" s="35"/>
      <c r="N70" s="35"/>
      <c r="O70" s="35"/>
    </row>
  </sheetData>
  <mergeCells count="8">
    <mergeCell ref="B70:O70"/>
    <mergeCell ref="A1:O1"/>
    <mergeCell ref="A3:A4"/>
    <mergeCell ref="B3:B4"/>
    <mergeCell ref="C3:F3"/>
    <mergeCell ref="G3:J3"/>
    <mergeCell ref="K3:N3"/>
    <mergeCell ref="O3:O4"/>
  </mergeCells>
  <pageMargins left="0.11811023622047245" right="0" top="0.15748031496062992" bottom="0.1574803149606299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TINH NHU CAU HO TRO</vt:lpstr>
      <vt:lpstr>'BIEU TINH NHU CAU HO TRO'!Print_Titles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cp:lastPrinted>2024-02-26T04:38:36Z</cp:lastPrinted>
  <dcterms:created xsi:type="dcterms:W3CDTF">2021-10-21T07:02:54Z</dcterms:created>
  <dcterms:modified xsi:type="dcterms:W3CDTF">2024-02-26T04:38:39Z</dcterms:modified>
</cp:coreProperties>
</file>